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.2" sheetId="7" r:id="rId1"/>
    <sheet name="ТАБ.1" sheetId="8" r:id="rId2"/>
    <sheet name="поясн." sheetId="9" r:id="rId3"/>
  </sheets>
  <calcPr calcId="124519"/>
</workbook>
</file>

<file path=xl/calcChain.xml><?xml version="1.0" encoding="utf-8"?>
<calcChain xmlns="http://schemas.openxmlformats.org/spreadsheetml/2006/main">
  <c r="F69" i="8"/>
  <c r="F24"/>
  <c r="F133" i="7"/>
  <c r="F153"/>
  <c r="F479"/>
  <c r="F496"/>
  <c r="F481"/>
  <c r="E519"/>
  <c r="E518"/>
  <c r="E503"/>
  <c r="F400" l="1"/>
  <c r="F408"/>
  <c r="F406"/>
  <c r="F404" s="1"/>
  <c r="F405"/>
  <c r="F403"/>
  <c r="F402"/>
  <c r="F401"/>
  <c r="F419"/>
  <c r="F417"/>
  <c r="F414"/>
  <c r="F413"/>
  <c r="F411"/>
  <c r="F409"/>
  <c r="E408"/>
  <c r="E404"/>
  <c r="E403"/>
  <c r="E402"/>
  <c r="E401"/>
  <c r="E413"/>
  <c r="F407"/>
  <c r="E407"/>
  <c r="F410"/>
  <c r="F288" l="1"/>
  <c r="F289"/>
  <c r="E286"/>
  <c r="F286"/>
  <c r="F285" s="1"/>
  <c r="E555"/>
  <c r="E552"/>
  <c r="F330"/>
  <c r="F333"/>
  <c r="E282"/>
  <c r="E283"/>
  <c r="F161"/>
  <c r="E111"/>
  <c r="F111"/>
  <c r="E89"/>
  <c r="F89"/>
  <c r="E9"/>
  <c r="E11"/>
  <c r="E13"/>
  <c r="E14"/>
  <c r="E28"/>
  <c r="E159"/>
  <c r="E139" s="1"/>
  <c r="E163"/>
  <c r="E31"/>
  <c r="E161"/>
  <c r="F268"/>
  <c r="E268"/>
  <c r="E593"/>
  <c r="E419"/>
  <c r="E417"/>
  <c r="E415"/>
  <c r="E414"/>
  <c r="E406" s="1"/>
  <c r="E449"/>
  <c r="E405"/>
  <c r="E433"/>
  <c r="E411"/>
  <c r="E39" s="1"/>
  <c r="E409"/>
  <c r="E41" s="1"/>
  <c r="F446"/>
  <c r="E446"/>
  <c r="F443"/>
  <c r="E443"/>
  <c r="F433"/>
  <c r="E393"/>
  <c r="E288"/>
  <c r="E264"/>
  <c r="E170"/>
  <c r="E91"/>
  <c r="F364"/>
  <c r="F365"/>
  <c r="E34"/>
  <c r="F493"/>
  <c r="F492"/>
  <c r="F465" s="1"/>
  <c r="E134" l="1"/>
  <c r="E154"/>
  <c r="E416"/>
  <c r="E412"/>
  <c r="F363"/>
  <c r="F486"/>
  <c r="E486"/>
  <c r="E485" s="1"/>
  <c r="F531"/>
  <c r="E531"/>
  <c r="F536"/>
  <c r="E536"/>
  <c r="F487"/>
  <c r="F415"/>
  <c r="F39"/>
  <c r="F41"/>
  <c r="F449"/>
  <c r="F440"/>
  <c r="E440"/>
  <c r="F437"/>
  <c r="E437"/>
  <c r="E365"/>
  <c r="F349"/>
  <c r="F350"/>
  <c r="F146" s="1"/>
  <c r="E349"/>
  <c r="E350"/>
  <c r="E146" s="1"/>
  <c r="F416" l="1"/>
  <c r="F38"/>
  <c r="E459"/>
  <c r="E458" s="1"/>
  <c r="E400"/>
  <c r="F485"/>
  <c r="E38"/>
  <c r="F459"/>
  <c r="F590"/>
  <c r="F593"/>
  <c r="F585"/>
  <c r="F586"/>
  <c r="F588"/>
  <c r="F589"/>
  <c r="F495"/>
  <c r="F500"/>
  <c r="F503"/>
  <c r="F549"/>
  <c r="F550"/>
  <c r="F552"/>
  <c r="F553"/>
  <c r="F555"/>
  <c r="F556"/>
  <c r="F557"/>
  <c r="F560"/>
  <c r="F564"/>
  <c r="F565"/>
  <c r="F566"/>
  <c r="F569"/>
  <c r="F573"/>
  <c r="F574"/>
  <c r="F575"/>
  <c r="F578"/>
  <c r="F532"/>
  <c r="F530" s="1"/>
  <c r="F533"/>
  <c r="F539"/>
  <c r="F542"/>
  <c r="F519"/>
  <c r="F520"/>
  <c r="F521"/>
  <c r="F524"/>
  <c r="F527"/>
  <c r="F508"/>
  <c r="F507"/>
  <c r="F512"/>
  <c r="F515"/>
  <c r="F484"/>
  <c r="F489"/>
  <c r="F490"/>
  <c r="F468"/>
  <c r="F469"/>
  <c r="F470"/>
  <c r="F473"/>
  <c r="F476"/>
  <c r="F463"/>
  <c r="F466"/>
  <c r="F19" s="1"/>
  <c r="F427"/>
  <c r="F430"/>
  <c r="F393"/>
  <c r="F390" s="1"/>
  <c r="F26" s="1"/>
  <c r="F394"/>
  <c r="F391" s="1"/>
  <c r="F24" s="1"/>
  <c r="F395"/>
  <c r="F397"/>
  <c r="F21"/>
  <c r="F351"/>
  <c r="F348" s="1"/>
  <c r="F340"/>
  <c r="F343"/>
  <c r="F328"/>
  <c r="F332"/>
  <c r="F313"/>
  <c r="F314"/>
  <c r="F311" s="1"/>
  <c r="F316"/>
  <c r="F315" s="1"/>
  <c r="F284"/>
  <c r="F272"/>
  <c r="F271" s="1"/>
  <c r="F257"/>
  <c r="F258"/>
  <c r="F259"/>
  <c r="F260"/>
  <c r="F264"/>
  <c r="F248"/>
  <c r="F250"/>
  <c r="F253"/>
  <c r="F239"/>
  <c r="F240"/>
  <c r="F241"/>
  <c r="F244"/>
  <c r="F230"/>
  <c r="F231"/>
  <c r="F232"/>
  <c r="F235"/>
  <c r="F226"/>
  <c r="F218"/>
  <c r="F219"/>
  <c r="F220"/>
  <c r="F223"/>
  <c r="F209"/>
  <c r="F210"/>
  <c r="F211"/>
  <c r="F214"/>
  <c r="F191"/>
  <c r="F192"/>
  <c r="F193"/>
  <c r="F196"/>
  <c r="F200"/>
  <c r="F201"/>
  <c r="F202"/>
  <c r="F205"/>
  <c r="F187"/>
  <c r="F186" s="1"/>
  <c r="F178"/>
  <c r="F179"/>
  <c r="F180"/>
  <c r="F183"/>
  <c r="F169"/>
  <c r="F168" s="1"/>
  <c r="F170"/>
  <c r="F171"/>
  <c r="F174"/>
  <c r="F157"/>
  <c r="F159"/>
  <c r="F160"/>
  <c r="F140" s="1"/>
  <c r="F164"/>
  <c r="F165"/>
  <c r="F145" s="1"/>
  <c r="F166"/>
  <c r="F137"/>
  <c r="F128"/>
  <c r="F123"/>
  <c r="F118"/>
  <c r="F113"/>
  <c r="F109"/>
  <c r="F110"/>
  <c r="F103"/>
  <c r="F98"/>
  <c r="F93"/>
  <c r="F90"/>
  <c r="F91"/>
  <c r="F92"/>
  <c r="F83"/>
  <c r="F62"/>
  <c r="F47" s="1"/>
  <c r="F63"/>
  <c r="F69"/>
  <c r="F70"/>
  <c r="F61"/>
  <c r="F78"/>
  <c r="F73"/>
  <c r="F53"/>
  <c r="F48"/>
  <c r="F34"/>
  <c r="E590"/>
  <c r="E589"/>
  <c r="E588"/>
  <c r="E36" s="1"/>
  <c r="E586"/>
  <c r="E585"/>
  <c r="E578"/>
  <c r="E575"/>
  <c r="E574"/>
  <c r="E573"/>
  <c r="E569"/>
  <c r="E566"/>
  <c r="E565"/>
  <c r="E564"/>
  <c r="E560"/>
  <c r="E557"/>
  <c r="E556"/>
  <c r="E553"/>
  <c r="E546"/>
  <c r="E550"/>
  <c r="E542"/>
  <c r="E539"/>
  <c r="E533"/>
  <c r="E532"/>
  <c r="E527"/>
  <c r="E524"/>
  <c r="E521"/>
  <c r="E520"/>
  <c r="E515"/>
  <c r="E512"/>
  <c r="E509"/>
  <c r="E508"/>
  <c r="E507"/>
  <c r="E500"/>
  <c r="E497"/>
  <c r="E496"/>
  <c r="E495"/>
  <c r="E493"/>
  <c r="E466" s="1"/>
  <c r="E19" s="1"/>
  <c r="E492"/>
  <c r="E490"/>
  <c r="E489"/>
  <c r="E484"/>
  <c r="E481" s="1"/>
  <c r="E483"/>
  <c r="E480" s="1"/>
  <c r="E476"/>
  <c r="E473"/>
  <c r="E470"/>
  <c r="E469"/>
  <c r="E468"/>
  <c r="E430"/>
  <c r="E427"/>
  <c r="E397"/>
  <c r="E395"/>
  <c r="E394"/>
  <c r="E390"/>
  <c r="E26" s="1"/>
  <c r="E364"/>
  <c r="E351"/>
  <c r="E347" s="1"/>
  <c r="E343"/>
  <c r="E340"/>
  <c r="E333"/>
  <c r="E332" s="1"/>
  <c r="E330"/>
  <c r="E329" s="1"/>
  <c r="E328"/>
  <c r="E316"/>
  <c r="E315" s="1"/>
  <c r="E314"/>
  <c r="E311" s="1"/>
  <c r="E313"/>
  <c r="E285"/>
  <c r="E284"/>
  <c r="E272"/>
  <c r="E271" s="1"/>
  <c r="E260"/>
  <c r="E259"/>
  <c r="E258"/>
  <c r="E257"/>
  <c r="E253"/>
  <c r="E250"/>
  <c r="E248"/>
  <c r="E244"/>
  <c r="E241"/>
  <c r="E240"/>
  <c r="E239"/>
  <c r="E235"/>
  <c r="E232"/>
  <c r="E231"/>
  <c r="E230"/>
  <c r="E226"/>
  <c r="E223"/>
  <c r="E220"/>
  <c r="E219"/>
  <c r="E218"/>
  <c r="E214"/>
  <c r="E211"/>
  <c r="E210"/>
  <c r="E209"/>
  <c r="E205"/>
  <c r="E202"/>
  <c r="E201"/>
  <c r="E200"/>
  <c r="E196"/>
  <c r="E193"/>
  <c r="E192"/>
  <c r="E191"/>
  <c r="E187"/>
  <c r="E186" s="1"/>
  <c r="E183"/>
  <c r="E180"/>
  <c r="E179"/>
  <c r="E178"/>
  <c r="E174"/>
  <c r="E171"/>
  <c r="E169"/>
  <c r="E168" s="1"/>
  <c r="E166"/>
  <c r="E165"/>
  <c r="E145" s="1"/>
  <c r="E143" s="1"/>
  <c r="E164"/>
  <c r="E149" s="1"/>
  <c r="E160"/>
  <c r="E157"/>
  <c r="E140"/>
  <c r="E15" s="1"/>
  <c r="E137"/>
  <c r="E128"/>
  <c r="E123"/>
  <c r="E118"/>
  <c r="E113"/>
  <c r="E112"/>
  <c r="E110"/>
  <c r="E109"/>
  <c r="E103"/>
  <c r="E98"/>
  <c r="E93"/>
  <c r="E92"/>
  <c r="E90"/>
  <c r="E83"/>
  <c r="E78"/>
  <c r="E73"/>
  <c r="E70"/>
  <c r="E60" s="1"/>
  <c r="E69"/>
  <c r="E63"/>
  <c r="E62"/>
  <c r="E61"/>
  <c r="E53"/>
  <c r="E48"/>
  <c r="F139" l="1"/>
  <c r="F158"/>
  <c r="E547"/>
  <c r="E68"/>
  <c r="E479"/>
  <c r="F58"/>
  <c r="E463"/>
  <c r="E545"/>
  <c r="E554"/>
  <c r="E572"/>
  <c r="F457"/>
  <c r="E59"/>
  <c r="E44" s="1"/>
  <c r="E88"/>
  <c r="E150"/>
  <c r="E30" s="1"/>
  <c r="E10" s="1"/>
  <c r="E506"/>
  <c r="F462"/>
  <c r="F461" s="1"/>
  <c r="E45"/>
  <c r="E151"/>
  <c r="E348"/>
  <c r="F45"/>
  <c r="F150"/>
  <c r="F30" s="1"/>
  <c r="E582"/>
  <c r="F587"/>
  <c r="F347"/>
  <c r="F346" s="1"/>
  <c r="F151"/>
  <c r="E47"/>
  <c r="F141"/>
  <c r="E29"/>
  <c r="E312"/>
  <c r="E108"/>
  <c r="E310"/>
  <c r="E309" s="1"/>
  <c r="E457"/>
  <c r="E583"/>
  <c r="F44"/>
  <c r="F14" s="1"/>
  <c r="F143"/>
  <c r="F467"/>
  <c r="F454"/>
  <c r="F464"/>
  <c r="F36"/>
  <c r="F33" s="1"/>
  <c r="F458"/>
  <c r="E491"/>
  <c r="E488"/>
  <c r="E494"/>
  <c r="E482"/>
  <c r="E363"/>
  <c r="F238"/>
  <c r="E141"/>
  <c r="E256"/>
  <c r="E208"/>
  <c r="F199"/>
  <c r="E177"/>
  <c r="E156"/>
  <c r="E46"/>
  <c r="E158"/>
  <c r="E155"/>
  <c r="E190"/>
  <c r="E199"/>
  <c r="E456"/>
  <c r="E455" s="1"/>
  <c r="E462"/>
  <c r="E465"/>
  <c r="E21" s="1"/>
  <c r="E18" s="1"/>
  <c r="F518"/>
  <c r="E33"/>
  <c r="E217"/>
  <c r="E249"/>
  <c r="E247" s="1"/>
  <c r="E229"/>
  <c r="E238"/>
  <c r="E327"/>
  <c r="E326" s="1"/>
  <c r="E346"/>
  <c r="E392"/>
  <c r="E389" s="1"/>
  <c r="E467"/>
  <c r="E530"/>
  <c r="F18"/>
  <c r="F572"/>
  <c r="E551"/>
  <c r="E563"/>
  <c r="E587"/>
  <c r="F310"/>
  <c r="F309" s="1"/>
  <c r="F327"/>
  <c r="F326" s="1"/>
  <c r="F563"/>
  <c r="F554"/>
  <c r="F551"/>
  <c r="F582"/>
  <c r="F256"/>
  <c r="F412"/>
  <c r="F547"/>
  <c r="F583"/>
  <c r="E584"/>
  <c r="F584"/>
  <c r="F494"/>
  <c r="F497"/>
  <c r="F506"/>
  <c r="F546"/>
  <c r="F545" s="1"/>
  <c r="F548"/>
  <c r="F488"/>
  <c r="F491"/>
  <c r="F483"/>
  <c r="F509"/>
  <c r="F392"/>
  <c r="F389" s="1"/>
  <c r="F23" s="1"/>
  <c r="F329"/>
  <c r="F312"/>
  <c r="F283"/>
  <c r="F282" s="1"/>
  <c r="F155"/>
  <c r="F249"/>
  <c r="F247" s="1"/>
  <c r="F229"/>
  <c r="F217"/>
  <c r="F208"/>
  <c r="F190"/>
  <c r="F177"/>
  <c r="F154"/>
  <c r="F156"/>
  <c r="F163"/>
  <c r="F149"/>
  <c r="F46"/>
  <c r="F108"/>
  <c r="F88"/>
  <c r="F68"/>
  <c r="E548"/>
  <c r="E391"/>
  <c r="E24" s="1"/>
  <c r="F581" l="1"/>
  <c r="F136"/>
  <c r="F31"/>
  <c r="E135"/>
  <c r="F138"/>
  <c r="E58"/>
  <c r="E148"/>
  <c r="F135"/>
  <c r="E461"/>
  <c r="E454"/>
  <c r="E16"/>
  <c r="E581"/>
  <c r="E453"/>
  <c r="E452" s="1"/>
  <c r="E464"/>
  <c r="E23"/>
  <c r="F482"/>
  <c r="F480"/>
  <c r="E136"/>
  <c r="E153"/>
  <c r="E43"/>
  <c r="F456"/>
  <c r="F16" s="1"/>
  <c r="F148"/>
  <c r="F29"/>
  <c r="F9" s="1"/>
  <c r="F134"/>
  <c r="F43"/>
  <c r="F11" l="1"/>
  <c r="E8"/>
  <c r="F15"/>
  <c r="F10" s="1"/>
  <c r="F453"/>
  <c r="F452" s="1"/>
  <c r="F28"/>
  <c r="E133"/>
  <c r="E138"/>
  <c r="F455"/>
  <c r="F13" l="1"/>
  <c r="F8"/>
</calcChain>
</file>

<file path=xl/sharedStrings.xml><?xml version="1.0" encoding="utf-8"?>
<sst xmlns="http://schemas.openxmlformats.org/spreadsheetml/2006/main" count="1403" uniqueCount="311">
  <si>
    <t>Х</t>
  </si>
  <si>
    <t>Министерство образования Иркутской области; Управление образования администрации Киренского муниципального района.</t>
  </si>
  <si>
    <t>количество ОО</t>
  </si>
  <si>
    <t>Министерство образования Иркутской области учредитель - 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</si>
  <si>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t>Управление образования администрации Киренского муниципального района.</t>
  </si>
  <si>
    <t>количество конкурсов</t>
  </si>
  <si>
    <t>Управление образования администрации Киренского муниципального района</t>
  </si>
  <si>
    <t xml:space="preserve">Управление образования администрации Киренского муниципального района во взаимодействии с ОО </t>
  </si>
  <si>
    <t>Управление образования администрации Киренского муниципального района во взаимодействии с ОО</t>
  </si>
  <si>
    <t>количество автобусов</t>
  </si>
  <si>
    <t xml:space="preserve">Управление образования администрации Киренского муниципального  района </t>
  </si>
  <si>
    <t>МКУ «Центр развития образования»</t>
  </si>
  <si>
    <t>осуществление мероприятия (1-да, 0-нет)</t>
  </si>
  <si>
    <t>Управление образования администрации Киренского муниципального района Руководители ОО</t>
  </si>
  <si>
    <t>Подпрограмма № 7  «Обеспечение реализации муниципальной программы и прочие мероприятия в области образования»</t>
  </si>
  <si>
    <t>выбор кандидатов в соответствии с достижениями учащихся</t>
  </si>
  <si>
    <t>Согласованно:</t>
  </si>
  <si>
    <t>Исполнитель     Поляченко М.Г. 4-32-07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</si>
  <si>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</si>
  <si>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</si>
  <si>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</si>
  <si>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ОБ</t>
  </si>
  <si>
    <t>количество чел.</t>
  </si>
  <si>
    <t>МБ</t>
  </si>
  <si>
    <t>год</t>
  </si>
  <si>
    <t>Поляченко М.Г.</t>
  </si>
  <si>
    <t>Таблица 2</t>
  </si>
  <si>
    <t>отсутствие финансирования</t>
  </si>
  <si>
    <t>Проведение ремонтных работ канализации, системы водоснабжения школьных столовых и пищеблоков</t>
  </si>
  <si>
    <t xml:space="preserve">Организация горячего питания учащихся за счет местного бюджета (бюджет +родительская плата) </t>
  </si>
  <si>
    <t>Разработка рецептуры готовых изделий в соответствии с федеральными стандартами</t>
  </si>
  <si>
    <t>Организация повышения квалификации кадрового состава школьных столовых</t>
  </si>
  <si>
    <t xml:space="preserve">Участие в региональном этапе Всероссийской олимпиады школьников </t>
  </si>
  <si>
    <t>Участие в губернаторском бале выпускников награжденных золотой медалью «за особые успехи в учении»</t>
  </si>
  <si>
    <t>Организация и проведение районной научно – практической конференции  школьников</t>
  </si>
  <si>
    <t>Участие в работе областного детского парламента</t>
  </si>
  <si>
    <t>Организация и проведение муниципального конкурса «Лучший ученик года»</t>
  </si>
  <si>
    <t>Участие в областном конкурсе «Лучший ученик года»</t>
  </si>
  <si>
    <t>Участие в Международном детском форуме</t>
  </si>
  <si>
    <t xml:space="preserve">Слет победителей районных олимпиад </t>
  </si>
  <si>
    <t xml:space="preserve">Участие в региональном конкурсе «Безопасное колесо» </t>
  </si>
  <si>
    <t>Участие в региональных конкурсах, олимпиадах</t>
  </si>
  <si>
    <t>количество участников</t>
  </si>
  <si>
    <t>Основное мероприятие 3.2.Обеспечение кортом МАОУ ДОД ДЮЦ «Гармония»</t>
  </si>
  <si>
    <t>Основное мероприятие 3.3.Текущий ремонт здания, закрепленного за МАОУ ДОД ДЮЦ «Гармония» на праве оперативного управления</t>
  </si>
  <si>
    <t>Основное мероприятие 3.4.Укрепление материально-технической базы учреждения</t>
  </si>
  <si>
    <t>Основное мероприятие 3.5.Проведение районных массовых мероприятий с детьми</t>
  </si>
  <si>
    <t>Основное мероприятие 3.6. Организация участия учащихся  и преподавателей в разного уровня олимпиадах, конференциях, фестивалях, соревнованиях, конкурсах, выставках акциях и других мероприятиях по направлениям дополнительного образования</t>
  </si>
  <si>
    <t>Основное мероприятие 3.7.Организация обучения преподавателей на курсах повышения  квалификации</t>
  </si>
  <si>
    <t>Основное мероприятие 3.8.Организация летнего отдыха и занятости детей</t>
  </si>
  <si>
    <t>Основное мероприятие 3.9.Текущий ремонт котельной</t>
  </si>
  <si>
    <t>Наименование программы, подпрограммы, ведомственной целевой 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</si>
  <si>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</si>
  <si>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>Источники финансирования</t>
  </si>
  <si>
    <t>Программа «Развитие образования на 2015-2020 гг.»</t>
  </si>
  <si>
    <t>всего, в том числе;</t>
  </si>
  <si>
    <t>всего</t>
  </si>
  <si>
    <t>Средства, планируемые к привлечению из областного бюджета (ОБ)</t>
  </si>
  <si>
    <t>Средства, планируемые к привлечению из федерального бюджета (ФБ)</t>
  </si>
  <si>
    <t>Средства, планируемые к привлечению из местного бюджета (МБ)</t>
  </si>
  <si>
    <t>Иные источники (ИИ)</t>
  </si>
  <si>
    <t>всего:</t>
  </si>
  <si>
    <t>МАОУ ДОД ДЮЦ "Гармония"</t>
  </si>
  <si>
    <t>МКОУ ДО ДШИ им. А.В. Кузакова г.Киренска</t>
  </si>
  <si>
    <t>МКОУ СОШ №1 г.Киренска</t>
  </si>
  <si>
    <t>МКУ "Центр развития образования"</t>
  </si>
  <si>
    <t>Подпрограмма №1 "Повышение эффективности систем дошкольного образования Киренского района</t>
  </si>
  <si>
    <t>всего, в том числе:</t>
  </si>
  <si>
    <t xml:space="preserve">Основное мероприятие 1.1 Открытие дополнительной группы на базе МКДОУ «Детский сад №1 г. Киренска» в ходе реконструкции </t>
  </si>
  <si>
    <t>Управление образования администрации Киренского муниципального района; Руководитель МКДОУ «Детский сад №1 г. Киренска»</t>
  </si>
  <si>
    <t>ФБ</t>
  </si>
  <si>
    <t>ИИ</t>
  </si>
  <si>
    <t xml:space="preserve">Основное мероприятие 1. 2  Реализация программы «Электронная очередь» </t>
  </si>
  <si>
    <t>Основное мероприятие 1.3 Закупка оборудования и мягкого инвентаря в дошкольные образовательные организации Киренского района.</t>
  </si>
  <si>
    <t>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</si>
  <si>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r>
      <t xml:space="preserve">1.3.1 </t>
    </r>
    <r>
      <rPr>
        <i/>
        <sz val="10"/>
        <color theme="1"/>
        <rFont val="Times New Roman"/>
        <family val="1"/>
        <charset val="204"/>
      </rPr>
      <t>Замена технологического оборудования на кухне: (</t>
    </r>
    <r>
      <rPr>
        <sz val="10"/>
        <color theme="1"/>
        <rFont val="Times New Roman"/>
        <family val="1"/>
        <charset val="204"/>
      </rPr>
      <t>приобретение печей; приобретение жарочных шкафов; приобретение холодильного оборудования; приобретение кухонной посуды и столовых наборов)</t>
    </r>
  </si>
  <si>
    <r>
      <t xml:space="preserve">1.3.2. </t>
    </r>
    <r>
      <rPr>
        <i/>
        <sz val="10"/>
        <color theme="1"/>
        <rFont val="Times New Roman"/>
        <family val="1"/>
        <charset val="204"/>
      </rPr>
      <t>Приобретение технологического оборудования во все дошкольные образовательные организации  района.</t>
    </r>
  </si>
  <si>
    <r>
      <t xml:space="preserve">1.3.3.  </t>
    </r>
    <r>
      <rPr>
        <i/>
        <sz val="10"/>
        <color theme="1"/>
        <rFont val="Times New Roman"/>
        <family val="1"/>
        <charset val="204"/>
      </rPr>
      <t>Оборудование медицинских кабинетов согласно новым требованиям САН ПИН</t>
    </r>
  </si>
  <si>
    <r>
      <t xml:space="preserve">1.3.4. </t>
    </r>
    <r>
      <rPr>
        <i/>
        <sz val="10"/>
        <color theme="1"/>
        <rFont val="Times New Roman"/>
        <family val="1"/>
        <charset val="204"/>
      </rPr>
      <t>Приобретение мягкого инвентаря во все дошкольные образовательные организации района</t>
    </r>
  </si>
  <si>
    <t xml:space="preserve">Основное мероприятие 1.4 Текущий ремонт МКДОУ района  (ремонт систем водоснабжения, канализации, электропроводки,  кровли, полов,  ремонт рам и остекление, ремонт окон и оконных блоков, дверных проемов, установка ограждений, благоустройство территории,  смена дверей), </t>
  </si>
  <si>
    <t>Управление образования администрации Киренского муниципального района; руководители дошкольных образовательных организаций Киренского района</t>
  </si>
  <si>
    <t>Основное мероприятие 1.5.  Реализация основной образовательной программы по дошкольному образованию в рамках ФГОС (8612300000)</t>
  </si>
  <si>
    <r>
      <t xml:space="preserve">1.5.1. </t>
    </r>
    <r>
      <rPr>
        <i/>
        <sz val="10"/>
        <color theme="1"/>
        <rFont val="Times New Roman"/>
        <family val="1"/>
        <charset val="204"/>
      </rPr>
      <t>Расходы на содержание МКДОУ  района</t>
    </r>
  </si>
  <si>
    <t>1.5.2. Методическое обеспечение воспитательно-образовательного процесса  во всех МКДОУ  района в рамках ФГОС</t>
  </si>
  <si>
    <t>Основное мероприятие  1.6.       Курсовая переподготовка педагогических коллективов всех дошкольных образовательных организаций   района</t>
  </si>
  <si>
    <t>Основное мероприятие 1.7. Обеспечение противопожарной безопасности во всех МКДОУ района.</t>
  </si>
  <si>
    <t>Управление образования администрации Киренского муниципального района; руководители дошкольных образовательных организаций</t>
  </si>
  <si>
    <r>
      <t xml:space="preserve">1.7.1. </t>
    </r>
    <r>
      <rPr>
        <i/>
        <sz val="10"/>
        <color theme="1"/>
        <rFont val="Times New Roman"/>
        <family val="1"/>
        <charset val="204"/>
      </rPr>
      <t>Заправка, замена огнетушителей, ремонт системы АПС, ремонт и замена дымоуловителей)</t>
    </r>
  </si>
  <si>
    <t>1.7.2 Установка и обслуживание тревожной кнопки</t>
  </si>
  <si>
    <t>Основное мероприятие  1.8. Организация  конкурсных   мероприятий - Воспитатель года- Оформление и благоустройство прогулочных участков- конкурсы профессионального мастерства</t>
  </si>
  <si>
    <t>Основное мероприятие 1.9.Установка видеонаблюдения во всех дошкольных образовательных организациях</t>
  </si>
  <si>
    <t>Управление образования администрации Киренского муниципального района. руководители дошкольных образовательных организаций</t>
  </si>
  <si>
    <t>Подпрограмма 2 Повышение эффективности образовательных систем, обеспечивающих современное качество общего образования  Киренского района»</t>
  </si>
  <si>
    <t>Всего, в том числе:</t>
  </si>
  <si>
    <t>МКОУ СОШ №1 г. Киренска (соисполнитель)</t>
  </si>
  <si>
    <t>Основное мероприятие 2.1.Обеспечение  деятельности общеобразовательных учреждений Киренского района</t>
  </si>
  <si>
    <t xml:space="preserve">Управление образования администрации Киренского муниципального района во взаимодействии с образовательными организациями  </t>
  </si>
  <si>
    <t>МКОУ СОШ №1 г Киренска (соисполнитель)</t>
  </si>
  <si>
    <t xml:space="preserve">2.1.1 Заработная плата </t>
  </si>
  <si>
    <t>2.1.2 Начисления на выплаты по оплате труда</t>
  </si>
  <si>
    <t>2.1.3 Прочие выплаты  (оплата проезда в отпуск и обратно, суточные)</t>
  </si>
  <si>
    <t xml:space="preserve">2.1.4 Услуги связи </t>
  </si>
  <si>
    <t xml:space="preserve">2.1.5 Транспортные услуги </t>
  </si>
  <si>
    <t xml:space="preserve">2.1.6 Коммунальные услуги </t>
  </si>
  <si>
    <t>2.1.7 Услуги по содержанию имущества</t>
  </si>
  <si>
    <t>2.1.8 Арендная плата за пользование имуществом 224</t>
  </si>
  <si>
    <t xml:space="preserve">2.1.9 Прочие работы, услуги для гос. нужд </t>
  </si>
  <si>
    <t>2.1.10 Прочие расходы</t>
  </si>
  <si>
    <t>2.1.11 Увеличение стоимости материальных запасов</t>
  </si>
  <si>
    <t>2.1.12 Увеличение стоимости основных средств</t>
  </si>
  <si>
    <t>Основное мероприятие 2.2 Развитие педагогических кадров</t>
  </si>
  <si>
    <t>2.2.1 Поощрение участников муниципального этапа конкурсного отбора лучших учителей в рамках ПНП   «Образование».</t>
  </si>
  <si>
    <t xml:space="preserve">2.2.2 Поощрение педагогов к профессиональным праздникам. </t>
  </si>
  <si>
    <t>2.2.3 Повышение квалификации педагогических работников</t>
  </si>
  <si>
    <t>2.2.4 Участие в конкурсе и поощрение участников конкурсов профессионального мастерства: «Учитель года».</t>
  </si>
  <si>
    <t>2.2.5 Участие в региональных конкурсах профессионального мастерства: «Учитель года», «Воспитатель года».</t>
  </si>
  <si>
    <t>2.2.6 Участие в областном форуме «Образование Приангарья».</t>
  </si>
  <si>
    <t>2.2.7 Проведение районных семинаров, конференций, конкурсов.</t>
  </si>
  <si>
    <t xml:space="preserve">2.2.8 Организация деятельности медико-педагогической комиссии </t>
  </si>
  <si>
    <t>Основное мероприятие 2.3 Создание безопасных условий пребывания  детей в ОО</t>
  </si>
  <si>
    <t>МКОУ СОШ №1 (соисполнитель)</t>
  </si>
  <si>
    <t xml:space="preserve">2.3.1 Ремонт электропроводки </t>
  </si>
  <si>
    <t>2.3.2 Ремонт и подготовка котельных ОО к отопительному сезону в МКОУ СОШ с Кривошапкино, с.Макарово, Петропавловск, ООШ №9, НШ-ДС №4</t>
  </si>
  <si>
    <t>2.3.3. Ремонт теплотрассы МКОУ СОШ п.Бубновка</t>
  </si>
  <si>
    <t>2.3.4 Ремонт водонапорной башни МКОУ НОШ с.Кривошапкино</t>
  </si>
  <si>
    <t xml:space="preserve">2.3.5 Запчасти и прочие ГСМ </t>
  </si>
  <si>
    <t>2.3.6 Ремонт заваленок СОШ с.Кривая Лука</t>
  </si>
  <si>
    <t>2.3.7 Текущий ремонт здания</t>
  </si>
  <si>
    <t xml:space="preserve">2.3.8 Обеспечение первичными средствами пожаротушения </t>
  </si>
  <si>
    <t>2.3.9 Техническое обслуживание пожарной сигнализации и дублирующего сигнала</t>
  </si>
  <si>
    <t>2.3.10 Ремонт кровли и полов</t>
  </si>
  <si>
    <t>2.3.11 Установка системы видеонаблюдения</t>
  </si>
  <si>
    <t xml:space="preserve">2.3.12 Создание в общеобразовательных учреждениях условий для обучения детей с ОВЗ </t>
  </si>
  <si>
    <t>2.3.13 Ремонт МКОУ СОШ п.Алексеевск</t>
  </si>
  <si>
    <t>Основное мероприятие 2.4 Укрепление материально-технической базы</t>
  </si>
  <si>
    <t>2.4.1 Приобретение учебного оборудования. Уч. пособия</t>
  </si>
  <si>
    <t>2.4.2 Увеличение стоимости основных средств</t>
  </si>
  <si>
    <t>2.4.3 Приобретение компьютерной техники</t>
  </si>
  <si>
    <t>2.4.4 Приобретение прочих материалов для хозяйственных нужд</t>
  </si>
  <si>
    <t xml:space="preserve">ВЦП 1.1 «Совершенствование школьного питания» </t>
  </si>
  <si>
    <t>Управление образования администрации Киренского муниципального района во взаимодействии с ОО и ТО Роспотребнадзора</t>
  </si>
  <si>
    <t xml:space="preserve">Управление образования администрации Киренского муниципального  </t>
  </si>
  <si>
    <t xml:space="preserve">Приобретение оборудования, посуды для пищеблоков школьных столовых </t>
  </si>
  <si>
    <t>Проведение районного конкурса «Лучшая школьная столовая», «Лучший школьный повар»</t>
  </si>
  <si>
    <t xml:space="preserve">МКОУ СОШ №1 г. Киренска </t>
  </si>
  <si>
    <t>ВЦП 1.1 "Дети Приангарья"</t>
  </si>
  <si>
    <t>Управление образования администрации Киренского муниципального  района</t>
  </si>
  <si>
    <t xml:space="preserve">Управление образования   во взаимодействии с ОО </t>
  </si>
  <si>
    <t>Управление образования   во взаимодействии с ОО</t>
  </si>
  <si>
    <r>
      <t xml:space="preserve">Подпрограмма № 3 «Развитие  </t>
    </r>
    <r>
      <rPr>
        <b/>
        <sz val="10"/>
        <color theme="1"/>
        <rFont val="Times New Roman"/>
        <family val="1"/>
        <charset val="204"/>
      </rPr>
      <t xml:space="preserve">МАОУ ДОД ДЮЦ </t>
    </r>
    <r>
      <rPr>
        <b/>
        <sz val="10"/>
        <color rgb="FF000000"/>
        <rFont val="Times New Roman"/>
        <family val="1"/>
        <charset val="204"/>
      </rPr>
      <t>«Гармония»</t>
    </r>
  </si>
  <si>
    <t>Основное мероприятие 3.1.Реализация программ дополнительного образования детей  МАОУ ДОД ДЮЦ «Гармония»</t>
  </si>
  <si>
    <t>Администрация Киренского муниципального района, отдел по управлению муниципальным имуществом Администрации Киренского  муниципального района</t>
  </si>
  <si>
    <r>
      <t xml:space="preserve">МАОУ ДОД ДЮЦ </t>
    </r>
    <r>
      <rPr>
        <sz val="12"/>
        <color rgb="FF000000"/>
        <rFont val="Times New Roman"/>
        <family val="1"/>
        <charset val="204"/>
      </rPr>
      <t>«Гармония»</t>
    </r>
  </si>
  <si>
    <t>Подпрограмма № 4  «Развитие  МКОУ ДО «Детская школа искусств им. А.В.Кузакова г. Киренска»</t>
  </si>
  <si>
    <t>всего, в т.ч.</t>
  </si>
  <si>
    <t>Ответственный исполнитель МКОУ ДО "ДШИ им. А.В. Кузакова г.Киренска"</t>
  </si>
  <si>
    <t>Ведомственная целевая программа 1.  «Одаренные дети»</t>
  </si>
  <si>
    <t xml:space="preserve">Ответственный исполнитель </t>
  </si>
  <si>
    <t>МКОУ ДО «ДШИ им. А.В.Кузакова г. Киренска»</t>
  </si>
  <si>
    <r>
      <t xml:space="preserve">Подпрограмма 5 </t>
    </r>
    <r>
      <rPr>
        <b/>
        <sz val="10"/>
        <color rgb="FF000000"/>
        <rFont val="Times New Roman"/>
        <family val="1"/>
        <charset val="204"/>
      </rPr>
      <t>«Удовлетворение потребности в строительстве образовательных учреждений в Киренском районе»</t>
    </r>
  </si>
  <si>
    <t>Основные мероприятие 5.1. Реконструкция, капитальный ремонт и строительство ОО</t>
  </si>
  <si>
    <t>5.1.1. Ремонт кровли в МКДОУ "Детский сад №3", МКОУ СОШ №6, МКОУ СОШ №5, МКОУ СОШ с.Алымовка</t>
  </si>
  <si>
    <t>5.1.3.МКДОУ ДС №1</t>
  </si>
  <si>
    <t xml:space="preserve">Руководитель ОО, Управление образования </t>
  </si>
  <si>
    <t>Подпрограмма 6 «Организация и обеспечение отдыха и оздоровления детей Киренского района»</t>
  </si>
  <si>
    <t xml:space="preserve">Управление образования администрации Киренского муниципального района </t>
  </si>
  <si>
    <t>МАОУ ДОД ДЮЦ «Гармония»</t>
  </si>
  <si>
    <t>Основное мероприятие 6.1. Приобретение оборудования для оздоровительных организаций (инвентаря, техники и т.д.)</t>
  </si>
  <si>
    <t>Основное мероприятие                         6.2 Организация отдыха детей</t>
  </si>
  <si>
    <t xml:space="preserve">6.2.1.  Оздоровление детей в лагерях дневного пребывания </t>
  </si>
  <si>
    <t xml:space="preserve">6.2.2. Оздоровление детей в лагерях круглосуточного пребывания </t>
  </si>
  <si>
    <t>6.2.3. Организация  работы производственных бригад</t>
  </si>
  <si>
    <t xml:space="preserve">6.2.4. Проведение различных мероприятий, конкурсов, олимпиад, слетов </t>
  </si>
  <si>
    <t>Основное мероприятие              6.3. Создание безопасных условий в оздоровительных организациях</t>
  </si>
  <si>
    <t xml:space="preserve">6.3.1. Проведение дератизации, дезинсекции в лагерях дневного пребывания  </t>
  </si>
  <si>
    <t xml:space="preserve">6.3.2. Проведение противопожарных мероприятий в лагерях дневного пребывания </t>
  </si>
  <si>
    <t>6.3.3. Санитарно-гигиеническое обучение для работников лагерей дневного пребывания</t>
  </si>
  <si>
    <t>Основное мероприятие 7.1. Обеспечение деятельности Управления образования Киренского муниципального района</t>
  </si>
  <si>
    <t>Основное мероприятие 7.2. Обеспечение деятельности МКУ «Центр развития образования»</t>
  </si>
  <si>
    <t>Плановый срок тсполнения мероприятия (месяц, квартал)</t>
  </si>
  <si>
    <t>Профинансированно за отчетный период, тыс.руб.</t>
  </si>
  <si>
    <t>в нескольких учреждениях уже установленны</t>
  </si>
  <si>
    <t>Основное мероприятие 4.1  Реализация дополнительного общеобразовательных программ в области музыкального, изобразительного, хореографического искусства</t>
  </si>
  <si>
    <t>количество детей, чел.</t>
  </si>
  <si>
    <t>предпочтения были пересмотрены между мероприятиями</t>
  </si>
  <si>
    <t>отсутствие обходимости  в проведении</t>
  </si>
  <si>
    <t>ОТЧЕТ ОБ ИСПОЛНЕНИИ МЕРОПРИЯТИЙ МУНИЦИПАЛЬНОЙ ПРОГРАММЫ КИРЕНСКОГО РАЙОНА И ИСПОЛЬЗОВАНИИ СРЕДСТВ ВСЕХ УРОВНЕЙ БЮДЖЕТА</t>
  </si>
  <si>
    <t>Стипендия мэра лучшим ученикам района</t>
  </si>
  <si>
    <t>5.1.4.МКДОУ ДС №8</t>
  </si>
  <si>
    <t>5.1.5.спорт зал СОШ Бубновка</t>
  </si>
  <si>
    <t xml:space="preserve">5.1.6. Капитальный ремонт МКОУ "СОШ №3 г.Киренска" </t>
  </si>
  <si>
    <t>5.1.7. Ремонт спорт зала МКОУ "СОШ п.Юбилейный"</t>
  </si>
  <si>
    <t>5.1.8. Ремонт спорт зала МКОУ "СОШ с.Макарово"</t>
  </si>
  <si>
    <t>5.1.11. Ремонт МКДОУ "СОШ с.Алымовка"</t>
  </si>
  <si>
    <t>Управление образования администарции Киренского муниципального района</t>
  </si>
  <si>
    <t>Администрация Киренского муниципального района</t>
  </si>
  <si>
    <t>Управление образования, руководители ОО</t>
  </si>
  <si>
    <t>Объем финасирования, предусмотренный на 2017 год, тыс.руб.</t>
  </si>
  <si>
    <t>Плановое значение показателя мероприятия на 2017 год</t>
  </si>
  <si>
    <t>по состоянию на 01.01.2018 год</t>
  </si>
  <si>
    <t>"РАЗВИТИЕ ОБРАЗОВАНИЯ НА 2015-2020 гг" (годовой с нарастающим итогом)</t>
  </si>
  <si>
    <t>5.1.12. Строительство новой школы г. Киренск</t>
  </si>
  <si>
    <t>5.1.13. Капитальный ремонт ДС п. Алексеевск</t>
  </si>
  <si>
    <t>Управление образования</t>
  </si>
  <si>
    <t>2.1.13. Пособия по социальной помощи населению</t>
  </si>
  <si>
    <t xml:space="preserve">Начальник отдела БПФиК                                             </t>
  </si>
  <si>
    <t>Начальник финансового управления Администрации Киренского Муниципального района</t>
  </si>
  <si>
    <t>Шалда Е.А.</t>
  </si>
  <si>
    <t>Начальник Управления образования администрации Киренского муниципального района</t>
  </si>
  <si>
    <t>Стрелкова Л.П.</t>
  </si>
  <si>
    <t xml:space="preserve">5.1.2. Замена электропроводки </t>
  </si>
  <si>
    <t>5.1.9. Ремонт МКОУ "СОШ Кривая Лука"</t>
  </si>
  <si>
    <t>5.1.10. Ремонт системы отопления, котельной</t>
  </si>
  <si>
    <t>Таблица 1.</t>
  </si>
  <si>
    <t xml:space="preserve"> </t>
  </si>
  <si>
    <r>
      <t xml:space="preserve">ОТЧЕТ ОБ ИСПОЛНЕНИИ ЦЕЛЕВЫХ ПОКАЗАТЕЛЕЙ МУНИЦИПАЛЬНОЙ  ПРОГРАММЫ КИРЕНСКОГО РАЙОНА </t>
    </r>
    <r>
      <rPr>
        <b/>
        <i/>
        <sz val="14"/>
        <color rgb="FF000000"/>
        <rFont val="Times New Roman"/>
        <family val="1"/>
        <charset val="204"/>
      </rPr>
      <t>(годовая)</t>
    </r>
  </si>
  <si>
    <t>"Развитие образования 2015-2020 гг."</t>
  </si>
  <si>
    <t>(наименование муниципальной программы Киренского района (далее – муниципальная  программа)</t>
  </si>
  <si>
    <t>№ п/п</t>
  </si>
  <si>
    <t>Наименование целевого показателя</t>
  </si>
  <si>
    <t>Ед. изм.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</si>
  <si>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</si>
  <si>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</si>
  <si>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</si>
  <si>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</si>
  <si>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</si>
  <si>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</si>
  <si>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Программа «Развитие образования на 2015 – 2020 годы»</t>
  </si>
  <si>
    <t>Удельный вес населения, охваченных системой дошкольного образования</t>
  </si>
  <si>
    <t>-</t>
  </si>
  <si>
    <t>открытие дополнительных групп</t>
  </si>
  <si>
    <t>доля школьников, участвующих в  мероприятиях различной направленности за пределами Киренского района от общего числа школьников</t>
  </si>
  <si>
    <t>Доля ОО, оборудованных современным технологическим оборудованием к общему числу ОО.</t>
  </si>
  <si>
    <t>Доля  образовательных организаций, в которых созданы безопасные условия от общего числа ОО.</t>
  </si>
  <si>
    <t>Доля учащихся МАОУ ДОД ДЮЦ "Гармония", осваивающих дополнительное предпрофильное общеобразовательные программы от общего числа учащихся МАОУ ДОД ДЮЦ "Гармония"</t>
  </si>
  <si>
    <t>Доля учащихся МКОУ ДО «ДШИ им. А.В.Кузакова г. Киренска», осваивающих дополнительные предпрофессиональные общеобразовательные программы в области музыкального, изобразительного, хореографического искусства от общего числа учащихся МКОУ ДОД «ДШИ им. А.В.Кузакова г.Киренска»</t>
  </si>
  <si>
    <t>Количество реконструируемых зданий образовательных учреждений в год</t>
  </si>
  <si>
    <t>шт.</t>
  </si>
  <si>
    <t>Доля детей, отдохнувших и оздоровленных в летний период к общему числу школьников</t>
  </si>
  <si>
    <r>
      <t>Подпрограмма № 1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"Повышение эффективности систем дошкольного образования Киренского района"</t>
    </r>
  </si>
  <si>
    <t>Удельный вес дошкольных ОО, оборудованных современным  технологическим оборудованием</t>
  </si>
  <si>
    <t>Удельный вес воспитанников МКДОУ и их родителей (законных представителей), удовлетворенных качеством и доступностью дошкольным образованием</t>
  </si>
  <si>
    <t>улучшение качества за присмотром и уходом детей в ДОУ</t>
  </si>
  <si>
    <t>Доля работников дошкольных образовательных организаций, прошедших переподготовку</t>
  </si>
  <si>
    <t>Удельный вес дошкольных образовательных организаций, оборудованных современными средствами безопасности</t>
  </si>
  <si>
    <r>
      <t>Подпрограмма № 2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"Повышение эффективности образовательных систем, обеспечивающих современное качество общего образования  Киренского района"</t>
    </r>
  </si>
  <si>
    <t>доля школьников района, ставших победителями и призерами муниципальных  мероприятий от числа участников</t>
  </si>
  <si>
    <t>отсутствие финансирования проезда участников</t>
  </si>
  <si>
    <t>Доля поваров школьных столовых, прошедших профессиональную переподготовку к общему числу поваров  школьных столовых.</t>
  </si>
  <si>
    <t>Доля обучающихся и их родителей удовлетворенных качеством и доступностью питания к общему числу опрошенных обучающихся и родителей.</t>
  </si>
  <si>
    <t>улучшение качества питания</t>
  </si>
  <si>
    <t xml:space="preserve">Удельный вес численности детей, получающих общее образование (начальное общее, основное общее, среднее общее) в ОО района, в общей численности детей в возрасте 7-17 лет </t>
  </si>
  <si>
    <t>Доля педагогов, повысивших свою квалификацию от общего числа педагогов</t>
  </si>
  <si>
    <t>Доля педагогов, получивших поощрение за достижения в профессиональной деятельности к общему числу педагогов.</t>
  </si>
  <si>
    <t>доля ОО, оснащенных современным оборудованием от общего числа общеобразовательных организаций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</si>
  <si>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"Совершенствование школьного питания"</t>
    </r>
    <r>
      <rPr>
        <sz val="12"/>
        <color rgb="FF000000"/>
        <rFont val="Times New Roman"/>
        <family val="1"/>
        <charset val="204"/>
      </rPr>
      <t xml:space="preserve"> </t>
    </r>
  </si>
  <si>
    <t>1</t>
  </si>
  <si>
    <t>2</t>
  </si>
  <si>
    <t>Доля  поваров школьных столовых, прошедших профессиональную переподготовку к общему числу поваров  школьных столовых.</t>
  </si>
  <si>
    <t>3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</si>
  <si>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«Дети Приангарья»</t>
    </r>
  </si>
  <si>
    <t>отсутствие финансирования подпрограммы</t>
  </si>
  <si>
    <r>
      <t>Подпрограмма № 3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"Развитие МАУ ДОД ДЮЦ "Гармония"</t>
    </r>
  </si>
  <si>
    <t>Доля учащихся МАОУ ДОД ДЮЦ «Гармония» от общего числа учащихся в возрасте от 6,5 до 18 лет Киренского муниципального района;</t>
  </si>
  <si>
    <t>Доля учащихся МАОУ ДОД ДЮЦ «Гармония», осваивающих дополнительные предпрофильные общеобразовательные программы от общего числа учащихся МАОУ ДОД ДЮЦ «Гармония»;</t>
  </si>
  <si>
    <t>Доля средств, направленных на развитие МАОУ ДОД ДЮЦ «Гармония» от общего объема бюджетных ассигнований, выделенных МАОУ ДОД ДЮЦ «Гармония»;</t>
  </si>
  <si>
    <t>Доля педагогических работников МАОУ ДОД ДЮЦ «Гармония», участвующих в распространении  и внедрении передового педагогического опыта по работе с одаренными детьми и талантливой молодежи  от общего числа педагогических работников МАОУ ДОД ДЮЦ «Гармония».</t>
  </si>
  <si>
    <t>Доля педагогических работников МАОУ ДОД ДЮЦ «Гармония», прошедших обучение на курсах повышения квалификации.</t>
  </si>
  <si>
    <t>личная инициатива преподавателей за счет собственных финансовых средств</t>
  </si>
  <si>
    <t>Количество участников  МАОУ ДОД ДЮЦ «Гармония» в районных, региональных, всероссийских, международных мероприятиях</t>
  </si>
  <si>
    <t>Чел.</t>
  </si>
  <si>
    <r>
      <t>Подпрограмма № 4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 "Развитие  МКОУ ДО "Детская школа искусств им. А.В.Кузакова г.Киренска"</t>
    </r>
  </si>
  <si>
    <t>Доля учащихся МКОУ ДО «ДШИ им. А.В.Кузакова г. Киренска» от общего числа учащихся в возрасте от 6,5 до 18 лет Киренского муниципального района;</t>
  </si>
  <si>
    <t>Доля учащихся МКОУ ДО «ДШИ им. А.В.Кузакова г. Киренска», осваивающих дополнительные предпрофессиональные общеобразовательные программы в области музыкального, изобразительного, хореографического искусства от общего числа учащихся МКОУ ДО «ДШИ им. А.В.Кузакова г.Киренска»;</t>
  </si>
  <si>
    <t>Доля средств, направленных на развитие МКОУ ДО «ДШИ им. А.В.Кузакова г. Киренска» от общего объема бюджетных ассигнований, выделенных МКОУ ДО «ДШИ им. А.В.Кузакова г. Киренска»;</t>
  </si>
  <si>
    <t>Доля педагогических работников МКОУ ДО «ДШИ им. А.В.Кузакова г. Киренска», участвующих в распространении  и внедрении передового педагогического опыта по работе с одаренными детьми и талантливой молодежи  от общего числа педагогических работников МКОУ ДО «ДШИ им. А.В.Кузакова г. Киренска» .</t>
  </si>
  <si>
    <t>Доля педагогических работников МКОУ ДО «ДШИ им. А.В.Кузакова г. Киренска», прошедших обучение на курсах повышения квалификации.</t>
  </si>
  <si>
    <t>Количество участников методических, концертных, выставочных мероприятий, проводимых МКОУ ДО «ДШИ им. А.В.Кузакова г. Киренска»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</si>
  <si>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  </t>
    </r>
    <r>
      <rPr>
        <b/>
        <sz val="12"/>
        <color rgb="FF000000"/>
        <rFont val="Times New Roman"/>
        <family val="1"/>
        <charset val="204"/>
      </rPr>
      <t>«Одаренные дети»</t>
    </r>
  </si>
  <si>
    <t>Доля учащихся МКОУ ДО «ДШИ им. А.В.Кузакова г. Киренска»,  которым оказывается поддержка со стороны Киренского муниципального района;  МКОУ ДО «ДШИ им. А.В.Кузакова г. Киренска» от общего числа учащихся ДШИ.</t>
  </si>
  <si>
    <r>
      <t>Подпрограмма № 5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"Удовлетворение потребности в строительстве образовательных учреждений в Киренском районе"</t>
    </r>
  </si>
  <si>
    <t>Количество реконструируемых зданий образовательных учреждений  в год</t>
  </si>
  <si>
    <t>Шт.</t>
  </si>
  <si>
    <t>софинансирование из областного бюджета</t>
  </si>
  <si>
    <t>Доля образовательных учреждений соответствующих современным требованиям</t>
  </si>
  <si>
    <t>Подпрограмма № 6 "Организация и обеспечение отдыха и оздоровление детей Киренского района"</t>
  </si>
  <si>
    <t>Доля оздоровительных организаций, приобретших оборудование  к общему числу оздоровительных организаций</t>
  </si>
  <si>
    <t>Доля оздоровительных  организаций, в которых созданы безопасные условия, к общему числу оздоровительных организаций</t>
  </si>
  <si>
    <t xml:space="preserve">доля родителей (законных представителей), удовлетворенных созданием условий для получения доступного и качественного образования детей </t>
  </si>
  <si>
    <t>Уровень освоения бюджета Программы</t>
  </si>
  <si>
    <t>нехватка бюджетных средств</t>
  </si>
  <si>
    <t>Начальник Управления образования Киренского муниципального района</t>
  </si>
  <si>
    <t>Л.П. Стрелкова</t>
  </si>
  <si>
    <t>М.Г. Поляченко</t>
  </si>
  <si>
    <t>Исполнитель     Поляченко М.Г. 4-32-08</t>
  </si>
  <si>
    <t>по состоянию на  01.01.2018 год</t>
  </si>
  <si>
    <t>Пояснительная записка</t>
  </si>
  <si>
    <t>к годовому отчету за 2017 год</t>
  </si>
  <si>
    <t>по Муниципальной программе Киренского района «Развитие образования 2015-2020гг.»</t>
  </si>
  <si>
    <t>На основании решения Думы Киренского района от 28 декабря 2016г. №210/6 «О бюджете муниципального образования Киренский район на 2017 г. » и Законом Иркутской области от 21.12.2016 года №121-ОЗ «Об областном бюджете на 2017 год» были выделены бюджетные ассигнования на муниципальную программу «Развитие образования» на 2017 год в размере 586 762,5 тыс.руб.</t>
  </si>
  <si>
    <t>В течение финансового года в программу были внесены изменения на основании Постановлений администрации Киренского муниципального района: от 30.06.17г. №358, от 25.12.2017г. №586.</t>
  </si>
  <si>
    <t>На отчетную дату лимиты составили в размере 701 329,1 тыс.руб.,  фактическое финансирование -  на 678 370,7 тыс.руб.</t>
  </si>
  <si>
    <t xml:space="preserve">В ходе реализации программы были проведены капитальные ремонтные работы в  детском саду №8, в школе с. Макарово был отремонтирован спортивный зал, проведен выборочный капитальный ремонт в МКОУ СОШ №3. Установлено видеонаблюдение в детских садах д.Сидорово, с.Кривая Лука, с.Алымовка, с.Макарово, в школах МКОУ НШ-ДС п.Воронежский, МКОУ ООШ с. Коршуново, МКОУ СОШ с. Алымовка, МКОУ СОШ п.Юбилейный, МКОУ СОШ с.Петропавловск. Были оборудованы 13 медицинских кабинета в детских садах: №10, №11, №1 п.Алексеевска, №8, №13, №12, №3, ДС д.Сидорово, ДС с.Кривая лука, ДС с.Алымовка, ДС с.Макарово и дошкольных группах в МКОУ НШ-ДС №4, МКОУ НОШ с.Кривошапкино. </t>
  </si>
  <si>
    <t>В рамках ВЦП «Дети Приангарья» 13 лучших учеников района были премированы стипендией мэра.</t>
  </si>
  <si>
    <t>В рамках подпрограммы «Организация и обеспечения отдыха и оздоровление детей Киренского района» в лагерях дневного пребывания отдохнуло около 460 детей. В производственных бригадах приняло участие 104 ребенка.</t>
  </si>
  <si>
    <t>Так же были проведены и другие мероприятия в области образования.</t>
  </si>
  <si>
    <t>К сожалению, по результатам реализации муниципальной программы, не все целевые показатели были достигнуты плановых значений: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</si>
  <si>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Из-за отсутствия финансирования ВЦП «Дети Приангарья» школьники не смогли принять участие в областных и региональных олимпиадах и конкурсах.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</si>
  <si>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Уменьшение доли работников педагогического состава дошкольных образовательных организаций, прошедших переподготовку, из-за отсутствия финансирования курсов повышения квалификации.</t>
    </r>
  </si>
  <si>
    <t>Начальник отдела БПФиК</t>
  </si>
  <si>
    <t xml:space="preserve">                                                                 Поляченко М.Г.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</si>
</sst>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10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1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0" fontId="9" fillId="2" borderId="4" xfId="0" applyFont="1" applyFill="1" applyBorder="1" applyAlignment="1">
      <alignment vertical="center" wrapText="1"/>
    </xf>
    <xf numFmtId="164" fontId="10" fillId="2" borderId="1" xfId="0" applyNumberFormat="1" applyFont="1" applyFill="1" applyBorder="1"/>
    <xf numFmtId="0" fontId="9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2" fillId="2" borderId="1" xfId="0" applyFont="1" applyFill="1" applyBorder="1"/>
    <xf numFmtId="164" fontId="12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0" fontId="16" fillId="2" borderId="1" xfId="0" applyFont="1" applyFill="1" applyBorder="1"/>
    <xf numFmtId="164" fontId="16" fillId="2" borderId="1" xfId="0" applyNumberFormat="1" applyFont="1" applyFill="1" applyBorder="1"/>
    <xf numFmtId="0" fontId="10" fillId="2" borderId="1" xfId="0" applyFont="1" applyFill="1" applyBorder="1"/>
    <xf numFmtId="4" fontId="5" fillId="2" borderId="1" xfId="0" applyNumberFormat="1" applyFont="1" applyFill="1" applyBorder="1"/>
    <xf numFmtId="165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5" fillId="2" borderId="0" xfId="0" applyFont="1" applyFill="1" applyAlignment="1"/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164" fontId="5" fillId="0" borderId="1" xfId="0" applyNumberFormat="1" applyFont="1" applyFill="1" applyBorder="1"/>
    <xf numFmtId="164" fontId="11" fillId="0" borderId="1" xfId="0" applyNumberFormat="1" applyFont="1" applyFill="1" applyBorder="1"/>
    <xf numFmtId="164" fontId="12" fillId="0" borderId="1" xfId="0" applyNumberFormat="1" applyFont="1" applyFill="1" applyBorder="1"/>
    <xf numFmtId="0" fontId="5" fillId="0" borderId="1" xfId="0" applyFont="1" applyFill="1" applyBorder="1"/>
    <xf numFmtId="164" fontId="10" fillId="0" borderId="1" xfId="0" applyNumberFormat="1" applyFont="1" applyFill="1" applyBorder="1"/>
    <xf numFmtId="165" fontId="5" fillId="0" borderId="1" xfId="0" applyNumberFormat="1" applyFont="1" applyFill="1" applyBorder="1"/>
    <xf numFmtId="0" fontId="5" fillId="0" borderId="0" xfId="0" applyFont="1" applyFill="1"/>
    <xf numFmtId="164" fontId="17" fillId="0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top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center"/>
    </xf>
    <xf numFmtId="0" fontId="5" fillId="2" borderId="0" xfId="0" applyFont="1" applyFill="1" applyAlignment="1">
      <alignment wrapText="1"/>
    </xf>
    <xf numFmtId="0" fontId="1" fillId="0" borderId="5" xfId="0" applyFont="1" applyBorder="1"/>
    <xf numFmtId="0" fontId="1" fillId="0" borderId="0" xfId="0" applyFont="1"/>
    <xf numFmtId="0" fontId="5" fillId="0" borderId="0" xfId="0" applyFont="1"/>
    <xf numFmtId="0" fontId="6" fillId="0" borderId="5" xfId="0" applyFont="1" applyBorder="1"/>
    <xf numFmtId="0" fontId="6" fillId="0" borderId="0" xfId="0" applyFont="1"/>
    <xf numFmtId="0" fontId="7" fillId="0" borderId="0" xfId="0" applyFont="1"/>
    <xf numFmtId="0" fontId="2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justify" vertical="top"/>
    </xf>
    <xf numFmtId="0" fontId="1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6"/>
  <sheetViews>
    <sheetView tabSelected="1" topLeftCell="A121" zoomScale="72" zoomScaleNormal="72" workbookViewId="0">
      <selection activeCell="D1" sqref="D1:D1048576"/>
    </sheetView>
  </sheetViews>
  <sheetFormatPr defaultColWidth="9.140625" defaultRowHeight="15"/>
  <cols>
    <col min="1" max="1" width="21.7109375" style="9" customWidth="1"/>
    <col min="2" max="2" width="16.85546875" style="2" customWidth="1"/>
    <col min="3" max="3" width="13" style="2" customWidth="1"/>
    <col min="4" max="4" width="25.28515625" style="2" customWidth="1"/>
    <col min="5" max="5" width="11" style="2" customWidth="1"/>
    <col min="6" max="6" width="12.140625" style="2" customWidth="1"/>
    <col min="7" max="7" width="11.140625" style="2" customWidth="1"/>
    <col min="8" max="8" width="10.28515625" style="2" customWidth="1"/>
    <col min="9" max="9" width="11.5703125" style="2" customWidth="1"/>
    <col min="10" max="10" width="12" style="2" customWidth="1"/>
    <col min="11" max="16384" width="9.140625" style="2"/>
  </cols>
  <sheetData>
    <row r="1" spans="1:10" ht="17.25" customHeight="1">
      <c r="J1" s="2" t="s">
        <v>26</v>
      </c>
    </row>
    <row r="2" spans="1:10" ht="42.75" customHeight="1">
      <c r="A2" s="117" t="s">
        <v>186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8.75" customHeight="1">
      <c r="A3" s="117" t="s">
        <v>200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8.75" customHeight="1">
      <c r="A4" s="118" t="s">
        <v>199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14.75" customHeight="1">
      <c r="A5" s="147" t="s">
        <v>51</v>
      </c>
      <c r="B5" s="181" t="s">
        <v>52</v>
      </c>
      <c r="C5" s="138" t="s">
        <v>179</v>
      </c>
      <c r="D5" s="181" t="s">
        <v>53</v>
      </c>
      <c r="E5" s="138" t="s">
        <v>197</v>
      </c>
      <c r="F5" s="128" t="s">
        <v>180</v>
      </c>
      <c r="G5" s="147" t="s">
        <v>18</v>
      </c>
      <c r="H5" s="147" t="s">
        <v>198</v>
      </c>
      <c r="I5" s="147" t="s">
        <v>19</v>
      </c>
      <c r="J5" s="148" t="s">
        <v>20</v>
      </c>
    </row>
    <row r="6" spans="1:10" ht="32.25" customHeight="1">
      <c r="A6" s="147"/>
      <c r="B6" s="181"/>
      <c r="C6" s="140"/>
      <c r="D6" s="181"/>
      <c r="E6" s="140"/>
      <c r="F6" s="128"/>
      <c r="G6" s="147"/>
      <c r="H6" s="147"/>
      <c r="I6" s="147"/>
      <c r="J6" s="149"/>
    </row>
    <row r="7" spans="1:10" s="12" customFormat="1">
      <c r="A7" s="10">
        <v>1</v>
      </c>
      <c r="B7" s="11">
        <v>2</v>
      </c>
      <c r="C7" s="11"/>
      <c r="D7" s="11">
        <v>3</v>
      </c>
      <c r="E7" s="11">
        <v>5</v>
      </c>
      <c r="F7" s="11"/>
      <c r="G7" s="11"/>
      <c r="H7" s="11"/>
      <c r="I7" s="11"/>
      <c r="J7" s="11"/>
    </row>
    <row r="8" spans="1:10" ht="15.75">
      <c r="A8" s="182" t="s">
        <v>54</v>
      </c>
      <c r="B8" s="179" t="s">
        <v>55</v>
      </c>
      <c r="C8" s="122" t="s">
        <v>24</v>
      </c>
      <c r="D8" s="1" t="s">
        <v>56</v>
      </c>
      <c r="E8" s="13">
        <f>E9+E10+E11+E12</f>
        <v>701329.08329999994</v>
      </c>
      <c r="F8" s="13">
        <f>F9+F10+F11+F12</f>
        <v>678370.74780000001</v>
      </c>
      <c r="G8" s="122" t="s">
        <v>0</v>
      </c>
      <c r="H8" s="122" t="s">
        <v>0</v>
      </c>
      <c r="I8" s="122" t="s">
        <v>0</v>
      </c>
      <c r="J8" s="122" t="s">
        <v>0</v>
      </c>
    </row>
    <row r="9" spans="1:10" ht="45">
      <c r="A9" s="183"/>
      <c r="B9" s="179"/>
      <c r="C9" s="123"/>
      <c r="D9" s="1" t="s">
        <v>57</v>
      </c>
      <c r="E9" s="14">
        <f>E14+E19+E24+E29+E34+E39+0.1</f>
        <v>500867.97799999989</v>
      </c>
      <c r="F9" s="14">
        <f>F14+F19+F24+F29+F34+F39</f>
        <v>489570.81279999996</v>
      </c>
      <c r="G9" s="123"/>
      <c r="H9" s="123"/>
      <c r="I9" s="123"/>
      <c r="J9" s="123"/>
    </row>
    <row r="10" spans="1:10" ht="44.25" customHeight="1">
      <c r="A10" s="183"/>
      <c r="B10" s="179"/>
      <c r="C10" s="123"/>
      <c r="D10" s="1" t="s">
        <v>58</v>
      </c>
      <c r="E10" s="14">
        <f>E15+E20+E25+E30+E35</f>
        <v>524.4</v>
      </c>
      <c r="F10" s="14">
        <f t="shared" ref="F10" si="0">F15+F20+F25+F30+F35</f>
        <v>524.4</v>
      </c>
      <c r="G10" s="123"/>
      <c r="H10" s="123"/>
      <c r="I10" s="123"/>
      <c r="J10" s="123"/>
    </row>
    <row r="11" spans="1:10" ht="45">
      <c r="A11" s="183"/>
      <c r="B11" s="179"/>
      <c r="C11" s="123"/>
      <c r="D11" s="1" t="s">
        <v>59</v>
      </c>
      <c r="E11" s="64">
        <f>E16+E21+E26+E31+E36+E41</f>
        <v>199936.7053</v>
      </c>
      <c r="F11" s="14">
        <f>F16+F21+F26+F31+F36+F41</f>
        <v>188275.535</v>
      </c>
      <c r="G11" s="123"/>
      <c r="H11" s="123"/>
      <c r="I11" s="123"/>
      <c r="J11" s="123"/>
    </row>
    <row r="12" spans="1:10">
      <c r="A12" s="183"/>
      <c r="B12" s="179"/>
      <c r="C12" s="124"/>
      <c r="D12" s="15" t="s">
        <v>60</v>
      </c>
      <c r="E12" s="14">
        <v>0</v>
      </c>
      <c r="F12" s="14">
        <v>0</v>
      </c>
      <c r="G12" s="124"/>
      <c r="H12" s="124"/>
      <c r="I12" s="124"/>
      <c r="J12" s="124"/>
    </row>
    <row r="13" spans="1:10">
      <c r="A13" s="16"/>
      <c r="B13" s="178" t="s">
        <v>6</v>
      </c>
      <c r="C13" s="119" t="s">
        <v>24</v>
      </c>
      <c r="D13" s="15" t="s">
        <v>61</v>
      </c>
      <c r="E13" s="64">
        <f>E14+E15+E16+E17+0.1</f>
        <v>546058.37429999991</v>
      </c>
      <c r="F13" s="14">
        <f t="shared" ref="F13" si="1">F14+F15+F16+F17</f>
        <v>535923.18780000007</v>
      </c>
      <c r="G13" s="122" t="s">
        <v>0</v>
      </c>
      <c r="H13" s="122" t="s">
        <v>0</v>
      </c>
      <c r="I13" s="122" t="s">
        <v>0</v>
      </c>
      <c r="J13" s="122" t="s">
        <v>0</v>
      </c>
    </row>
    <row r="14" spans="1:10" ht="45">
      <c r="A14" s="16"/>
      <c r="B14" s="178"/>
      <c r="C14" s="120"/>
      <c r="D14" s="1" t="s">
        <v>57</v>
      </c>
      <c r="E14" s="14">
        <f>E44+E139+E403+E457+E586-E411</f>
        <v>400144.66599999997</v>
      </c>
      <c r="F14" s="14">
        <f>F44+F139+F403+F457+F586-F411</f>
        <v>399969.1838</v>
      </c>
      <c r="G14" s="123"/>
      <c r="H14" s="123"/>
      <c r="I14" s="123"/>
      <c r="J14" s="123"/>
    </row>
    <row r="15" spans="1:10" ht="46.5" customHeight="1">
      <c r="A15" s="16"/>
      <c r="B15" s="178"/>
      <c r="C15" s="120"/>
      <c r="D15" s="1" t="s">
        <v>58</v>
      </c>
      <c r="E15" s="14">
        <f>E140+E402</f>
        <v>524.4</v>
      </c>
      <c r="F15" s="14">
        <f>F140+F402</f>
        <v>524.4</v>
      </c>
      <c r="G15" s="123"/>
      <c r="H15" s="123"/>
      <c r="I15" s="123"/>
      <c r="J15" s="123"/>
    </row>
    <row r="16" spans="1:10" ht="45">
      <c r="A16" s="16"/>
      <c r="B16" s="178"/>
      <c r="C16" s="120"/>
      <c r="D16" s="1" t="s">
        <v>59</v>
      </c>
      <c r="E16" s="64">
        <f>E46+E141+E401+E456+E585-E417</f>
        <v>145389.2083</v>
      </c>
      <c r="F16" s="14">
        <f>F46+F141+F401+F456+F585-F417</f>
        <v>135429.60400000002</v>
      </c>
      <c r="G16" s="123"/>
      <c r="H16" s="123"/>
      <c r="I16" s="123"/>
      <c r="J16" s="123"/>
    </row>
    <row r="17" spans="1:10">
      <c r="A17" s="16"/>
      <c r="B17" s="178"/>
      <c r="C17" s="121"/>
      <c r="D17" s="15" t="s">
        <v>60</v>
      </c>
      <c r="E17" s="14">
        <v>0</v>
      </c>
      <c r="F17" s="14">
        <v>0</v>
      </c>
      <c r="G17" s="124"/>
      <c r="H17" s="124"/>
      <c r="I17" s="124"/>
      <c r="J17" s="124"/>
    </row>
    <row r="18" spans="1:10">
      <c r="A18" s="16"/>
      <c r="B18" s="179" t="s">
        <v>62</v>
      </c>
      <c r="C18" s="122" t="s">
        <v>24</v>
      </c>
      <c r="D18" s="15" t="s">
        <v>61</v>
      </c>
      <c r="E18" s="14">
        <f t="shared" ref="E18:F18" si="2">E19+E20+E21+E22</f>
        <v>30939.600000000006</v>
      </c>
      <c r="F18" s="14">
        <f t="shared" si="2"/>
        <v>30405.400000000009</v>
      </c>
      <c r="G18" s="122" t="s">
        <v>0</v>
      </c>
      <c r="H18" s="122" t="s">
        <v>0</v>
      </c>
      <c r="I18" s="122" t="s">
        <v>0</v>
      </c>
      <c r="J18" s="122" t="s">
        <v>0</v>
      </c>
    </row>
    <row r="19" spans="1:10" ht="45">
      <c r="A19" s="16"/>
      <c r="B19" s="179"/>
      <c r="C19" s="123"/>
      <c r="D19" s="1" t="s">
        <v>57</v>
      </c>
      <c r="E19" s="14">
        <f>E365+E466</f>
        <v>4450.3</v>
      </c>
      <c r="F19" s="14">
        <f>F365+F466</f>
        <v>4450.4000000000005</v>
      </c>
      <c r="G19" s="123"/>
      <c r="H19" s="123"/>
      <c r="I19" s="123"/>
      <c r="J19" s="123"/>
    </row>
    <row r="20" spans="1:10" ht="60">
      <c r="A20" s="16"/>
      <c r="B20" s="179"/>
      <c r="C20" s="123"/>
      <c r="D20" s="1" t="s">
        <v>58</v>
      </c>
      <c r="E20" s="14">
        <v>0</v>
      </c>
      <c r="F20" s="14">
        <v>0</v>
      </c>
      <c r="G20" s="123"/>
      <c r="H20" s="123"/>
      <c r="I20" s="123"/>
      <c r="J20" s="123"/>
    </row>
    <row r="21" spans="1:10" ht="45">
      <c r="A21" s="16"/>
      <c r="B21" s="179"/>
      <c r="C21" s="123"/>
      <c r="D21" s="1" t="s">
        <v>59</v>
      </c>
      <c r="E21" s="14">
        <f>E364+E465</f>
        <v>26489.300000000007</v>
      </c>
      <c r="F21" s="14">
        <f>F364+F465</f>
        <v>25955.000000000007</v>
      </c>
      <c r="G21" s="123"/>
      <c r="H21" s="123"/>
      <c r="I21" s="123"/>
      <c r="J21" s="123"/>
    </row>
    <row r="22" spans="1:10">
      <c r="A22" s="16"/>
      <c r="B22" s="179"/>
      <c r="C22" s="124"/>
      <c r="D22" s="15" t="s">
        <v>60</v>
      </c>
      <c r="E22" s="14">
        <v>0</v>
      </c>
      <c r="F22" s="14">
        <v>0</v>
      </c>
      <c r="G22" s="124"/>
      <c r="H22" s="124"/>
      <c r="I22" s="124"/>
      <c r="J22" s="124"/>
    </row>
    <row r="23" spans="1:10">
      <c r="A23" s="16"/>
      <c r="B23" s="178" t="s">
        <v>63</v>
      </c>
      <c r="C23" s="119" t="s">
        <v>24</v>
      </c>
      <c r="D23" s="15" t="s">
        <v>61</v>
      </c>
      <c r="E23" s="14">
        <f t="shared" ref="E23:F23" si="3">E24+E25+E26+E27</f>
        <v>10948.9</v>
      </c>
      <c r="F23" s="14">
        <f t="shared" si="3"/>
        <v>10905.267</v>
      </c>
      <c r="G23" s="122" t="s">
        <v>0</v>
      </c>
      <c r="H23" s="122" t="s">
        <v>0</v>
      </c>
      <c r="I23" s="122" t="s">
        <v>0</v>
      </c>
      <c r="J23" s="122" t="s">
        <v>0</v>
      </c>
    </row>
    <row r="24" spans="1:10" ht="45">
      <c r="A24" s="16"/>
      <c r="B24" s="178"/>
      <c r="C24" s="120"/>
      <c r="D24" s="1" t="s">
        <v>57</v>
      </c>
      <c r="E24" s="14">
        <f>E391</f>
        <v>927</v>
      </c>
      <c r="F24" s="14">
        <f>F391</f>
        <v>927</v>
      </c>
      <c r="G24" s="123"/>
      <c r="H24" s="123"/>
      <c r="I24" s="123"/>
      <c r="J24" s="123"/>
    </row>
    <row r="25" spans="1:10" ht="46.5" customHeight="1">
      <c r="A25" s="16"/>
      <c r="B25" s="178"/>
      <c r="C25" s="120"/>
      <c r="D25" s="1" t="s">
        <v>58</v>
      </c>
      <c r="E25" s="14">
        <v>0</v>
      </c>
      <c r="F25" s="14">
        <v>0</v>
      </c>
      <c r="G25" s="123"/>
      <c r="H25" s="123"/>
      <c r="I25" s="123"/>
      <c r="J25" s="123"/>
    </row>
    <row r="26" spans="1:10" ht="45">
      <c r="A26" s="16"/>
      <c r="B26" s="178"/>
      <c r="C26" s="120"/>
      <c r="D26" s="1" t="s">
        <v>59</v>
      </c>
      <c r="E26" s="14">
        <f>E390</f>
        <v>10021.9</v>
      </c>
      <c r="F26" s="14">
        <f>F390</f>
        <v>9978.2669999999998</v>
      </c>
      <c r="G26" s="123"/>
      <c r="H26" s="123"/>
      <c r="I26" s="123"/>
      <c r="J26" s="123"/>
    </row>
    <row r="27" spans="1:10">
      <c r="A27" s="16"/>
      <c r="B27" s="178"/>
      <c r="C27" s="121"/>
      <c r="D27" s="15" t="s">
        <v>60</v>
      </c>
      <c r="E27" s="14">
        <v>0</v>
      </c>
      <c r="F27" s="14">
        <v>0</v>
      </c>
      <c r="G27" s="124"/>
      <c r="H27" s="124"/>
      <c r="I27" s="124"/>
      <c r="J27" s="124"/>
    </row>
    <row r="28" spans="1:10">
      <c r="A28" s="16"/>
      <c r="B28" s="179" t="s">
        <v>64</v>
      </c>
      <c r="C28" s="122" t="s">
        <v>24</v>
      </c>
      <c r="D28" s="15" t="s">
        <v>61</v>
      </c>
      <c r="E28" s="14">
        <f>E29+E30+E31+E32+0.1</f>
        <v>43495.481</v>
      </c>
      <c r="F28" s="14">
        <f t="shared" ref="F28" si="4">F29+F30+F31+F32</f>
        <v>43105.422999999995</v>
      </c>
      <c r="G28" s="122" t="s">
        <v>0</v>
      </c>
      <c r="H28" s="122" t="s">
        <v>0</v>
      </c>
      <c r="I28" s="122" t="s">
        <v>0</v>
      </c>
      <c r="J28" s="122" t="s">
        <v>0</v>
      </c>
    </row>
    <row r="29" spans="1:10" ht="45">
      <c r="A29" s="16"/>
      <c r="B29" s="179"/>
      <c r="C29" s="123"/>
      <c r="D29" s="1" t="s">
        <v>57</v>
      </c>
      <c r="E29" s="14">
        <f>E149+E463</f>
        <v>37366.584000000003</v>
      </c>
      <c r="F29" s="14">
        <f>F149+F463</f>
        <v>37366.522999999994</v>
      </c>
      <c r="G29" s="123"/>
      <c r="H29" s="123"/>
      <c r="I29" s="123"/>
      <c r="J29" s="123"/>
    </row>
    <row r="30" spans="1:10" ht="60">
      <c r="A30" s="16"/>
      <c r="B30" s="179"/>
      <c r="C30" s="123"/>
      <c r="D30" s="1" t="s">
        <v>58</v>
      </c>
      <c r="E30" s="14">
        <f t="shared" ref="E30:F30" si="5">E150</f>
        <v>0</v>
      </c>
      <c r="F30" s="14">
        <f t="shared" si="5"/>
        <v>0</v>
      </c>
      <c r="G30" s="123"/>
      <c r="H30" s="123"/>
      <c r="I30" s="123"/>
      <c r="J30" s="123"/>
    </row>
    <row r="31" spans="1:10" ht="45">
      <c r="A31" s="16"/>
      <c r="B31" s="179"/>
      <c r="C31" s="123"/>
      <c r="D31" s="1" t="s">
        <v>59</v>
      </c>
      <c r="E31" s="14">
        <f>E151+E462-0.1</f>
        <v>6128.7969999999996</v>
      </c>
      <c r="F31" s="14">
        <f>F151+F462</f>
        <v>5738.9000000000005</v>
      </c>
      <c r="G31" s="123"/>
      <c r="H31" s="123"/>
      <c r="I31" s="123"/>
      <c r="J31" s="123"/>
    </row>
    <row r="32" spans="1:10">
      <c r="A32" s="16"/>
      <c r="B32" s="179"/>
      <c r="C32" s="124"/>
      <c r="D32" s="15" t="s">
        <v>60</v>
      </c>
      <c r="E32" s="14">
        <v>0</v>
      </c>
      <c r="F32" s="14">
        <v>0</v>
      </c>
      <c r="G32" s="124"/>
      <c r="H32" s="124"/>
      <c r="I32" s="124"/>
      <c r="J32" s="124"/>
    </row>
    <row r="33" spans="1:10">
      <c r="A33" s="16"/>
      <c r="B33" s="178" t="s">
        <v>65</v>
      </c>
      <c r="C33" s="119" t="s">
        <v>24</v>
      </c>
      <c r="D33" s="15" t="s">
        <v>61</v>
      </c>
      <c r="E33" s="14">
        <f t="shared" ref="E33:F33" si="6">E34+E35+E36+E37</f>
        <v>9898.8279999999995</v>
      </c>
      <c r="F33" s="14">
        <f t="shared" si="6"/>
        <v>9750.473</v>
      </c>
      <c r="G33" s="122" t="s">
        <v>0</v>
      </c>
      <c r="H33" s="122" t="s">
        <v>0</v>
      </c>
      <c r="I33" s="122" t="s">
        <v>0</v>
      </c>
      <c r="J33" s="122" t="s">
        <v>0</v>
      </c>
    </row>
    <row r="34" spans="1:10" ht="45">
      <c r="A34" s="16"/>
      <c r="B34" s="178"/>
      <c r="C34" s="120"/>
      <c r="D34" s="1" t="s">
        <v>57</v>
      </c>
      <c r="E34" s="14">
        <f>E595</f>
        <v>990.82799999999997</v>
      </c>
      <c r="F34" s="14">
        <f t="shared" ref="F34" si="7">F595</f>
        <v>990.82799999999997</v>
      </c>
      <c r="G34" s="123"/>
      <c r="H34" s="123"/>
      <c r="I34" s="123"/>
      <c r="J34" s="123"/>
    </row>
    <row r="35" spans="1:10" ht="60">
      <c r="A35" s="16"/>
      <c r="B35" s="178"/>
      <c r="C35" s="120"/>
      <c r="D35" s="1" t="s">
        <v>58</v>
      </c>
      <c r="E35" s="14">
        <v>0</v>
      </c>
      <c r="F35" s="14">
        <v>0</v>
      </c>
      <c r="G35" s="123"/>
      <c r="H35" s="123"/>
      <c r="I35" s="123"/>
      <c r="J35" s="123"/>
    </row>
    <row r="36" spans="1:10" ht="45">
      <c r="A36" s="16"/>
      <c r="B36" s="178"/>
      <c r="C36" s="120"/>
      <c r="D36" s="1" t="s">
        <v>59</v>
      </c>
      <c r="E36" s="14">
        <f>E588+E146+E459</f>
        <v>8908</v>
      </c>
      <c r="F36" s="14">
        <f>F588+F146+F459</f>
        <v>8759.6450000000004</v>
      </c>
      <c r="G36" s="123"/>
      <c r="H36" s="123"/>
      <c r="I36" s="123"/>
      <c r="J36" s="123"/>
    </row>
    <row r="37" spans="1:10">
      <c r="A37" s="18"/>
      <c r="B37" s="178"/>
      <c r="C37" s="121"/>
      <c r="D37" s="15" t="s">
        <v>60</v>
      </c>
      <c r="E37" s="14">
        <v>0</v>
      </c>
      <c r="F37" s="14">
        <v>0</v>
      </c>
      <c r="G37" s="124"/>
      <c r="H37" s="124"/>
      <c r="I37" s="124"/>
      <c r="J37" s="124"/>
    </row>
    <row r="38" spans="1:10">
      <c r="A38" s="16"/>
      <c r="B38" s="178" t="s">
        <v>195</v>
      </c>
      <c r="C38" s="119" t="s">
        <v>24</v>
      </c>
      <c r="D38" s="15" t="s">
        <v>61</v>
      </c>
      <c r="E38" s="14">
        <f t="shared" ref="E38:F38" si="8">E39+E40+E41+E42</f>
        <v>59988</v>
      </c>
      <c r="F38" s="14">
        <f t="shared" si="8"/>
        <v>48280.996999999996</v>
      </c>
      <c r="G38" s="122" t="s">
        <v>0</v>
      </c>
      <c r="H38" s="122" t="s">
        <v>0</v>
      </c>
      <c r="I38" s="122" t="s">
        <v>0</v>
      </c>
      <c r="J38" s="122" t="s">
        <v>0</v>
      </c>
    </row>
    <row r="39" spans="1:10" ht="45">
      <c r="A39" s="16"/>
      <c r="B39" s="178"/>
      <c r="C39" s="120"/>
      <c r="D39" s="1" t="s">
        <v>57</v>
      </c>
      <c r="E39" s="14">
        <f>E411</f>
        <v>56988.5</v>
      </c>
      <c r="F39" s="14">
        <f>F411</f>
        <v>45866.877999999997</v>
      </c>
      <c r="G39" s="123"/>
      <c r="H39" s="123"/>
      <c r="I39" s="123"/>
      <c r="J39" s="123"/>
    </row>
    <row r="40" spans="1:10" ht="60">
      <c r="A40" s="16"/>
      <c r="B40" s="178"/>
      <c r="C40" s="120"/>
      <c r="D40" s="1" t="s">
        <v>58</v>
      </c>
      <c r="E40" s="14">
        <v>0</v>
      </c>
      <c r="F40" s="14">
        <v>0</v>
      </c>
      <c r="G40" s="123"/>
      <c r="H40" s="123"/>
      <c r="I40" s="123"/>
      <c r="J40" s="123"/>
    </row>
    <row r="41" spans="1:10" ht="45">
      <c r="A41" s="16"/>
      <c r="B41" s="178"/>
      <c r="C41" s="120"/>
      <c r="D41" s="1" t="s">
        <v>59</v>
      </c>
      <c r="E41" s="14">
        <f>E409</f>
        <v>2999.5</v>
      </c>
      <c r="F41" s="14">
        <f>F409</f>
        <v>2414.1189999999997</v>
      </c>
      <c r="G41" s="123"/>
      <c r="H41" s="123"/>
      <c r="I41" s="123"/>
      <c r="J41" s="123"/>
    </row>
    <row r="42" spans="1:10">
      <c r="A42" s="18"/>
      <c r="B42" s="178"/>
      <c r="C42" s="121"/>
      <c r="D42" s="15" t="s">
        <v>60</v>
      </c>
      <c r="E42" s="14">
        <v>0</v>
      </c>
      <c r="F42" s="14">
        <v>0</v>
      </c>
      <c r="G42" s="124"/>
      <c r="H42" s="124"/>
      <c r="I42" s="124"/>
      <c r="J42" s="124"/>
    </row>
    <row r="43" spans="1:10" ht="15.75">
      <c r="A43" s="180" t="s">
        <v>66</v>
      </c>
      <c r="B43" s="19" t="s">
        <v>67</v>
      </c>
      <c r="C43" s="119" t="s">
        <v>24</v>
      </c>
      <c r="D43" s="20" t="s">
        <v>61</v>
      </c>
      <c r="E43" s="13">
        <f>E44+E45+E46+E47</f>
        <v>206004.81</v>
      </c>
      <c r="F43" s="13">
        <f>F44+F45+F46+F47</f>
        <v>200917.26500000001</v>
      </c>
      <c r="G43" s="122" t="s">
        <v>0</v>
      </c>
      <c r="H43" s="122" t="s">
        <v>0</v>
      </c>
      <c r="I43" s="122" t="s">
        <v>0</v>
      </c>
      <c r="J43" s="122" t="s">
        <v>0</v>
      </c>
    </row>
    <row r="44" spans="1:10" ht="45">
      <c r="A44" s="180"/>
      <c r="B44" s="178" t="s">
        <v>6</v>
      </c>
      <c r="C44" s="120"/>
      <c r="D44" s="1" t="s">
        <v>57</v>
      </c>
      <c r="E44" s="14">
        <f>E49+E54+E59+E84+E89+E104+E109+E124+E129</f>
        <v>153268.85</v>
      </c>
      <c r="F44" s="14">
        <f>F49+F54+F59+F84+F89+F104+F109+F124+F129</f>
        <v>153116.5</v>
      </c>
      <c r="G44" s="123"/>
      <c r="H44" s="123"/>
      <c r="I44" s="123"/>
      <c r="J44" s="123"/>
    </row>
    <row r="45" spans="1:10" ht="45.75" customHeight="1">
      <c r="A45" s="180"/>
      <c r="B45" s="178"/>
      <c r="C45" s="120"/>
      <c r="D45" s="1" t="s">
        <v>58</v>
      </c>
      <c r="E45" s="14">
        <f t="shared" ref="E45:F47" si="9">E50+E55+E60+E85+E90+E105+E110+E125+E130</f>
        <v>0</v>
      </c>
      <c r="F45" s="14">
        <f t="shared" si="9"/>
        <v>0</v>
      </c>
      <c r="G45" s="123"/>
      <c r="H45" s="123"/>
      <c r="I45" s="123"/>
      <c r="J45" s="123"/>
    </row>
    <row r="46" spans="1:10" ht="45">
      <c r="A46" s="180"/>
      <c r="B46" s="178"/>
      <c r="C46" s="120"/>
      <c r="D46" s="1" t="s">
        <v>59</v>
      </c>
      <c r="E46" s="14">
        <f>E51+E56+E61+E86+E91+E106+E111+E126+E131</f>
        <v>52735.96</v>
      </c>
      <c r="F46" s="14">
        <f>F51+F56+F61+F86+F91+F106+F111+F126+F131</f>
        <v>47800.765000000007</v>
      </c>
      <c r="G46" s="123"/>
      <c r="H46" s="123"/>
      <c r="I46" s="123"/>
      <c r="J46" s="123"/>
    </row>
    <row r="47" spans="1:10">
      <c r="A47" s="180"/>
      <c r="B47" s="178"/>
      <c r="C47" s="121"/>
      <c r="D47" s="15" t="s">
        <v>60</v>
      </c>
      <c r="E47" s="14">
        <f t="shared" si="9"/>
        <v>0</v>
      </c>
      <c r="F47" s="14">
        <f t="shared" si="9"/>
        <v>0</v>
      </c>
      <c r="G47" s="124"/>
      <c r="H47" s="124"/>
      <c r="I47" s="124"/>
      <c r="J47" s="124"/>
    </row>
    <row r="48" spans="1:10" ht="15.75" customHeight="1">
      <c r="A48" s="154" t="s">
        <v>68</v>
      </c>
      <c r="B48" s="151" t="s">
        <v>69</v>
      </c>
      <c r="C48" s="138" t="s">
        <v>24</v>
      </c>
      <c r="D48" s="21" t="s">
        <v>61</v>
      </c>
      <c r="E48" s="22">
        <f>E49+E50+E51+E52</f>
        <v>0</v>
      </c>
      <c r="F48" s="22">
        <f>F49+F50+F51+F52</f>
        <v>0</v>
      </c>
      <c r="G48" s="119" t="s">
        <v>12</v>
      </c>
      <c r="H48" s="119">
        <v>0</v>
      </c>
      <c r="I48" s="119">
        <v>0</v>
      </c>
      <c r="J48" s="119"/>
    </row>
    <row r="49" spans="1:10" ht="15.75" customHeight="1">
      <c r="A49" s="155"/>
      <c r="B49" s="151"/>
      <c r="C49" s="139"/>
      <c r="D49" s="15" t="s">
        <v>21</v>
      </c>
      <c r="E49" s="14">
        <v>0</v>
      </c>
      <c r="F49" s="14">
        <v>0</v>
      </c>
      <c r="G49" s="120"/>
      <c r="H49" s="120"/>
      <c r="I49" s="120"/>
      <c r="J49" s="120"/>
    </row>
    <row r="50" spans="1:10" ht="15.75" customHeight="1">
      <c r="A50" s="155"/>
      <c r="B50" s="151"/>
      <c r="C50" s="139"/>
      <c r="D50" s="15" t="s">
        <v>70</v>
      </c>
      <c r="E50" s="14">
        <v>0</v>
      </c>
      <c r="F50" s="14">
        <v>0</v>
      </c>
      <c r="G50" s="120"/>
      <c r="H50" s="120"/>
      <c r="I50" s="120"/>
      <c r="J50" s="120"/>
    </row>
    <row r="51" spans="1:10" ht="15.75" customHeight="1">
      <c r="A51" s="155"/>
      <c r="B51" s="151"/>
      <c r="C51" s="139"/>
      <c r="D51" s="15" t="s">
        <v>23</v>
      </c>
      <c r="E51" s="14">
        <v>0</v>
      </c>
      <c r="F51" s="14">
        <v>0</v>
      </c>
      <c r="G51" s="120"/>
      <c r="H51" s="120"/>
      <c r="I51" s="120"/>
      <c r="J51" s="120"/>
    </row>
    <row r="52" spans="1:10" ht="15.75" customHeight="1">
      <c r="A52" s="156"/>
      <c r="B52" s="151"/>
      <c r="C52" s="140"/>
      <c r="D52" s="15" t="s">
        <v>71</v>
      </c>
      <c r="E52" s="14">
        <v>0</v>
      </c>
      <c r="F52" s="14">
        <v>0</v>
      </c>
      <c r="G52" s="121"/>
      <c r="H52" s="121"/>
      <c r="I52" s="121"/>
      <c r="J52" s="121"/>
    </row>
    <row r="53" spans="1:10">
      <c r="A53" s="150" t="s">
        <v>72</v>
      </c>
      <c r="B53" s="157" t="s">
        <v>1</v>
      </c>
      <c r="C53" s="138" t="s">
        <v>24</v>
      </c>
      <c r="D53" s="21" t="s">
        <v>61</v>
      </c>
      <c r="E53" s="22">
        <f>E54+E55+E56+E57</f>
        <v>0</v>
      </c>
      <c r="F53" s="22">
        <f>F54+F55+F56+F57</f>
        <v>0</v>
      </c>
      <c r="G53" s="119" t="s">
        <v>12</v>
      </c>
      <c r="H53" s="122">
        <v>0</v>
      </c>
      <c r="I53" s="122">
        <v>0</v>
      </c>
      <c r="J53" s="125"/>
    </row>
    <row r="54" spans="1:10" ht="15.75" customHeight="1">
      <c r="A54" s="150"/>
      <c r="B54" s="158"/>
      <c r="C54" s="139"/>
      <c r="D54" s="15" t="s">
        <v>21</v>
      </c>
      <c r="E54" s="14">
        <v>0</v>
      </c>
      <c r="F54" s="14">
        <v>0</v>
      </c>
      <c r="G54" s="120"/>
      <c r="H54" s="123"/>
      <c r="I54" s="123"/>
      <c r="J54" s="126"/>
    </row>
    <row r="55" spans="1:10">
      <c r="A55" s="150"/>
      <c r="B55" s="158"/>
      <c r="C55" s="139"/>
      <c r="D55" s="15" t="s">
        <v>70</v>
      </c>
      <c r="E55" s="14">
        <v>0</v>
      </c>
      <c r="F55" s="14">
        <v>0</v>
      </c>
      <c r="G55" s="120"/>
      <c r="H55" s="123"/>
      <c r="I55" s="123"/>
      <c r="J55" s="126"/>
    </row>
    <row r="56" spans="1:10" ht="15.75" customHeight="1">
      <c r="A56" s="150"/>
      <c r="B56" s="158"/>
      <c r="C56" s="139"/>
      <c r="D56" s="15" t="s">
        <v>23</v>
      </c>
      <c r="E56" s="14">
        <v>0</v>
      </c>
      <c r="F56" s="14">
        <v>0</v>
      </c>
      <c r="G56" s="120"/>
      <c r="H56" s="123"/>
      <c r="I56" s="123"/>
      <c r="J56" s="126"/>
    </row>
    <row r="57" spans="1:10" ht="15.75" customHeight="1">
      <c r="A57" s="150"/>
      <c r="B57" s="159"/>
      <c r="C57" s="140"/>
      <c r="D57" s="15" t="s">
        <v>71</v>
      </c>
      <c r="E57" s="14">
        <v>0</v>
      </c>
      <c r="F57" s="14">
        <v>0</v>
      </c>
      <c r="G57" s="121"/>
      <c r="H57" s="124"/>
      <c r="I57" s="124"/>
      <c r="J57" s="127"/>
    </row>
    <row r="58" spans="1:10" ht="15.75" customHeight="1">
      <c r="A58" s="150" t="s">
        <v>73</v>
      </c>
      <c r="B58" s="176" t="s">
        <v>74</v>
      </c>
      <c r="C58" s="138" t="s">
        <v>24</v>
      </c>
      <c r="D58" s="21" t="s">
        <v>61</v>
      </c>
      <c r="E58" s="22">
        <f>E59+E60+E61+E62</f>
        <v>1034.4000000000001</v>
      </c>
      <c r="F58" s="22">
        <f>F59+F60+F61+F62</f>
        <v>1034.374</v>
      </c>
      <c r="G58" s="119" t="s">
        <v>2</v>
      </c>
      <c r="H58" s="122">
        <v>13</v>
      </c>
      <c r="I58" s="122" t="s">
        <v>0</v>
      </c>
      <c r="J58" s="122" t="s">
        <v>0</v>
      </c>
    </row>
    <row r="59" spans="1:10" ht="15.75" customHeight="1">
      <c r="A59" s="150"/>
      <c r="B59" s="176"/>
      <c r="C59" s="139"/>
      <c r="D59" s="15" t="s">
        <v>21</v>
      </c>
      <c r="E59" s="14">
        <f>E64+E69+E74+E79</f>
        <v>0</v>
      </c>
      <c r="F59" s="15">
        <v>0</v>
      </c>
      <c r="G59" s="120"/>
      <c r="H59" s="123"/>
      <c r="I59" s="123"/>
      <c r="J59" s="123"/>
    </row>
    <row r="60" spans="1:10" ht="15.75" customHeight="1">
      <c r="A60" s="150"/>
      <c r="B60" s="176"/>
      <c r="C60" s="139"/>
      <c r="D60" s="15" t="s">
        <v>70</v>
      </c>
      <c r="E60" s="14">
        <f t="shared" ref="E60:F62" si="10">E65+E70+E75+E80</f>
        <v>0</v>
      </c>
      <c r="F60" s="15">
        <v>0</v>
      </c>
      <c r="G60" s="120"/>
      <c r="H60" s="123"/>
      <c r="I60" s="123"/>
      <c r="J60" s="123"/>
    </row>
    <row r="61" spans="1:10" ht="15.75" customHeight="1">
      <c r="A61" s="150"/>
      <c r="B61" s="176"/>
      <c r="C61" s="139"/>
      <c r="D61" s="15" t="s">
        <v>23</v>
      </c>
      <c r="E61" s="14">
        <f>E66+E71+E76+E81</f>
        <v>1034.4000000000001</v>
      </c>
      <c r="F61" s="14">
        <f>F66+F71+F76+F81</f>
        <v>1034.374</v>
      </c>
      <c r="G61" s="120"/>
      <c r="H61" s="123"/>
      <c r="I61" s="123"/>
      <c r="J61" s="123"/>
    </row>
    <row r="62" spans="1:10" ht="15.75" customHeight="1">
      <c r="A62" s="150"/>
      <c r="B62" s="176"/>
      <c r="C62" s="140"/>
      <c r="D62" s="15" t="s">
        <v>71</v>
      </c>
      <c r="E62" s="14">
        <f t="shared" si="10"/>
        <v>0</v>
      </c>
      <c r="F62" s="14">
        <f t="shared" si="10"/>
        <v>0</v>
      </c>
      <c r="G62" s="120"/>
      <c r="H62" s="123"/>
      <c r="I62" s="124"/>
      <c r="J62" s="124"/>
    </row>
    <row r="63" spans="1:10" ht="15.75" customHeight="1">
      <c r="A63" s="150" t="s">
        <v>75</v>
      </c>
      <c r="B63" s="176" t="s">
        <v>74</v>
      </c>
      <c r="C63" s="138" t="s">
        <v>24</v>
      </c>
      <c r="D63" s="15" t="s">
        <v>61</v>
      </c>
      <c r="E63" s="14">
        <f>E64+E65+E66+E67</f>
        <v>0</v>
      </c>
      <c r="F63" s="14">
        <f>F64+F65+F66+F67</f>
        <v>0</v>
      </c>
      <c r="G63" s="120"/>
      <c r="H63" s="123"/>
      <c r="I63" s="122">
        <v>0</v>
      </c>
      <c r="J63" s="125"/>
    </row>
    <row r="64" spans="1:10" ht="15.75" customHeight="1">
      <c r="A64" s="150"/>
      <c r="B64" s="176"/>
      <c r="C64" s="139"/>
      <c r="D64" s="15" t="s">
        <v>21</v>
      </c>
      <c r="E64" s="14">
        <v>0</v>
      </c>
      <c r="F64" s="14">
        <v>0</v>
      </c>
      <c r="G64" s="120"/>
      <c r="H64" s="123"/>
      <c r="I64" s="123"/>
      <c r="J64" s="126"/>
    </row>
    <row r="65" spans="1:10" ht="15.75" customHeight="1">
      <c r="A65" s="150"/>
      <c r="B65" s="176"/>
      <c r="C65" s="139"/>
      <c r="D65" s="15" t="s">
        <v>70</v>
      </c>
      <c r="E65" s="14">
        <v>0</v>
      </c>
      <c r="F65" s="14">
        <v>0</v>
      </c>
      <c r="G65" s="120"/>
      <c r="H65" s="123"/>
      <c r="I65" s="123"/>
      <c r="J65" s="126"/>
    </row>
    <row r="66" spans="1:10" ht="15.75" customHeight="1">
      <c r="A66" s="150"/>
      <c r="B66" s="176"/>
      <c r="C66" s="139"/>
      <c r="D66" s="15" t="s">
        <v>23</v>
      </c>
      <c r="E66" s="14">
        <v>0</v>
      </c>
      <c r="F66" s="14">
        <v>0</v>
      </c>
      <c r="G66" s="120"/>
      <c r="H66" s="123"/>
      <c r="I66" s="123"/>
      <c r="J66" s="126"/>
    </row>
    <row r="67" spans="1:10" ht="15.75" customHeight="1">
      <c r="A67" s="150"/>
      <c r="B67" s="176"/>
      <c r="C67" s="140"/>
      <c r="D67" s="15" t="s">
        <v>71</v>
      </c>
      <c r="E67" s="14">
        <v>0</v>
      </c>
      <c r="F67" s="14">
        <v>0</v>
      </c>
      <c r="G67" s="120"/>
      <c r="H67" s="123"/>
      <c r="I67" s="124"/>
      <c r="J67" s="127"/>
    </row>
    <row r="68" spans="1:10" ht="15.75" customHeight="1">
      <c r="A68" s="150" t="s">
        <v>76</v>
      </c>
      <c r="B68" s="176" t="s">
        <v>74</v>
      </c>
      <c r="C68" s="138" t="s">
        <v>24</v>
      </c>
      <c r="D68" s="15" t="s">
        <v>61</v>
      </c>
      <c r="E68" s="14">
        <f>E69+E70+E71+E72</f>
        <v>0</v>
      </c>
      <c r="F68" s="14">
        <f>F69+F70+F71+F72</f>
        <v>0</v>
      </c>
      <c r="G68" s="120"/>
      <c r="H68" s="123"/>
      <c r="I68" s="122">
        <v>0</v>
      </c>
      <c r="J68" s="125"/>
    </row>
    <row r="69" spans="1:10" ht="15.75" customHeight="1">
      <c r="A69" s="150"/>
      <c r="B69" s="176"/>
      <c r="C69" s="139"/>
      <c r="D69" s="15" t="s">
        <v>21</v>
      </c>
      <c r="E69" s="14">
        <f>E74+E79</f>
        <v>0</v>
      </c>
      <c r="F69" s="14">
        <f>F74+F79</f>
        <v>0</v>
      </c>
      <c r="G69" s="120"/>
      <c r="H69" s="123"/>
      <c r="I69" s="123"/>
      <c r="J69" s="126"/>
    </row>
    <row r="70" spans="1:10" ht="15.75" customHeight="1">
      <c r="A70" s="150"/>
      <c r="B70" s="176"/>
      <c r="C70" s="139"/>
      <c r="D70" s="15" t="s">
        <v>70</v>
      </c>
      <c r="E70" s="14">
        <f t="shared" ref="E70:F70" si="11">E75+E80</f>
        <v>0</v>
      </c>
      <c r="F70" s="14">
        <f t="shared" si="11"/>
        <v>0</v>
      </c>
      <c r="G70" s="120"/>
      <c r="H70" s="123"/>
      <c r="I70" s="123"/>
      <c r="J70" s="126"/>
    </row>
    <row r="71" spans="1:10" ht="15.75" customHeight="1">
      <c r="A71" s="150"/>
      <c r="B71" s="176"/>
      <c r="C71" s="139"/>
      <c r="D71" s="15" t="s">
        <v>23</v>
      </c>
      <c r="E71" s="14">
        <v>0</v>
      </c>
      <c r="F71" s="14">
        <v>0</v>
      </c>
      <c r="G71" s="120"/>
      <c r="H71" s="123"/>
      <c r="I71" s="123"/>
      <c r="J71" s="126"/>
    </row>
    <row r="72" spans="1:10" ht="15.75" customHeight="1">
      <c r="A72" s="150"/>
      <c r="B72" s="176"/>
      <c r="C72" s="140"/>
      <c r="D72" s="15" t="s">
        <v>71</v>
      </c>
      <c r="E72" s="14">
        <v>0</v>
      </c>
      <c r="F72" s="14">
        <v>0</v>
      </c>
      <c r="G72" s="120"/>
      <c r="H72" s="123"/>
      <c r="I72" s="124"/>
      <c r="J72" s="127"/>
    </row>
    <row r="73" spans="1:10" ht="15.75" customHeight="1">
      <c r="A73" s="150" t="s">
        <v>77</v>
      </c>
      <c r="B73" s="176" t="s">
        <v>74</v>
      </c>
      <c r="C73" s="138" t="s">
        <v>24</v>
      </c>
      <c r="D73" s="15" t="s">
        <v>61</v>
      </c>
      <c r="E73" s="14">
        <f>E74+E75+E76+E77</f>
        <v>1034.4000000000001</v>
      </c>
      <c r="F73" s="14">
        <f>F74+F75+F76+F77</f>
        <v>1034.374</v>
      </c>
      <c r="G73" s="120"/>
      <c r="H73" s="123"/>
      <c r="I73" s="122">
        <v>11</v>
      </c>
      <c r="J73" s="119"/>
    </row>
    <row r="74" spans="1:10" ht="15.75" customHeight="1">
      <c r="A74" s="150"/>
      <c r="B74" s="176"/>
      <c r="C74" s="139"/>
      <c r="D74" s="15" t="s">
        <v>21</v>
      </c>
      <c r="E74" s="14">
        <v>0</v>
      </c>
      <c r="F74" s="14">
        <v>0</v>
      </c>
      <c r="G74" s="120"/>
      <c r="H74" s="123"/>
      <c r="I74" s="123"/>
      <c r="J74" s="120"/>
    </row>
    <row r="75" spans="1:10" ht="15.75" customHeight="1">
      <c r="A75" s="150"/>
      <c r="B75" s="176"/>
      <c r="C75" s="139"/>
      <c r="D75" s="15" t="s">
        <v>70</v>
      </c>
      <c r="E75" s="14">
        <v>0</v>
      </c>
      <c r="F75" s="14">
        <v>0</v>
      </c>
      <c r="G75" s="120"/>
      <c r="H75" s="123"/>
      <c r="I75" s="123"/>
      <c r="J75" s="120"/>
    </row>
    <row r="76" spans="1:10" ht="15.75" customHeight="1">
      <c r="A76" s="150"/>
      <c r="B76" s="176"/>
      <c r="C76" s="139"/>
      <c r="D76" s="15" t="s">
        <v>23</v>
      </c>
      <c r="E76" s="14">
        <v>1034.4000000000001</v>
      </c>
      <c r="F76" s="14">
        <v>1034.374</v>
      </c>
      <c r="G76" s="120"/>
      <c r="H76" s="123"/>
      <c r="I76" s="123"/>
      <c r="J76" s="120"/>
    </row>
    <row r="77" spans="1:10" ht="15.75" customHeight="1">
      <c r="A77" s="150"/>
      <c r="B77" s="176"/>
      <c r="C77" s="140"/>
      <c r="D77" s="15" t="s">
        <v>71</v>
      </c>
      <c r="E77" s="14">
        <v>0</v>
      </c>
      <c r="F77" s="15">
        <v>0</v>
      </c>
      <c r="G77" s="120"/>
      <c r="H77" s="123"/>
      <c r="I77" s="124"/>
      <c r="J77" s="121"/>
    </row>
    <row r="78" spans="1:10" ht="15.75" customHeight="1">
      <c r="A78" s="150" t="s">
        <v>78</v>
      </c>
      <c r="B78" s="176" t="s">
        <v>74</v>
      </c>
      <c r="C78" s="138" t="s">
        <v>24</v>
      </c>
      <c r="D78" s="15" t="s">
        <v>61</v>
      </c>
      <c r="E78" s="14">
        <f>E79+E80+E81+E82</f>
        <v>0</v>
      </c>
      <c r="F78" s="14">
        <f>F79+F80+F81+F82</f>
        <v>0</v>
      </c>
      <c r="G78" s="120"/>
      <c r="H78" s="123"/>
      <c r="I78" s="122">
        <v>0</v>
      </c>
      <c r="J78" s="119"/>
    </row>
    <row r="79" spans="1:10" ht="15.75" customHeight="1">
      <c r="A79" s="150"/>
      <c r="B79" s="176"/>
      <c r="C79" s="139"/>
      <c r="D79" s="15" t="s">
        <v>21</v>
      </c>
      <c r="E79" s="14">
        <v>0</v>
      </c>
      <c r="F79" s="15">
        <v>0</v>
      </c>
      <c r="G79" s="120"/>
      <c r="H79" s="123"/>
      <c r="I79" s="123"/>
      <c r="J79" s="120"/>
    </row>
    <row r="80" spans="1:10" ht="15.75" customHeight="1">
      <c r="A80" s="150"/>
      <c r="B80" s="176"/>
      <c r="C80" s="139"/>
      <c r="D80" s="15" t="s">
        <v>70</v>
      </c>
      <c r="E80" s="14">
        <v>0</v>
      </c>
      <c r="F80" s="15">
        <v>0</v>
      </c>
      <c r="G80" s="120"/>
      <c r="H80" s="123"/>
      <c r="I80" s="123"/>
      <c r="J80" s="120"/>
    </row>
    <row r="81" spans="1:10" ht="15.75" customHeight="1">
      <c r="A81" s="150"/>
      <c r="B81" s="176"/>
      <c r="C81" s="139"/>
      <c r="D81" s="15" t="s">
        <v>23</v>
      </c>
      <c r="E81" s="14">
        <v>0</v>
      </c>
      <c r="F81" s="14">
        <v>0</v>
      </c>
      <c r="G81" s="120"/>
      <c r="H81" s="123"/>
      <c r="I81" s="123"/>
      <c r="J81" s="120"/>
    </row>
    <row r="82" spans="1:10" ht="15.75" customHeight="1">
      <c r="A82" s="150"/>
      <c r="B82" s="176"/>
      <c r="C82" s="140"/>
      <c r="D82" s="15" t="s">
        <v>71</v>
      </c>
      <c r="E82" s="14">
        <v>0</v>
      </c>
      <c r="F82" s="15">
        <v>0</v>
      </c>
      <c r="G82" s="121"/>
      <c r="H82" s="124"/>
      <c r="I82" s="124"/>
      <c r="J82" s="121"/>
    </row>
    <row r="83" spans="1:10" ht="15.75" customHeight="1">
      <c r="A83" s="154" t="s">
        <v>79</v>
      </c>
      <c r="B83" s="176" t="s">
        <v>80</v>
      </c>
      <c r="C83" s="138" t="s">
        <v>24</v>
      </c>
      <c r="D83" s="21" t="s">
        <v>61</v>
      </c>
      <c r="E83" s="22">
        <f>E84+E85+E86+E87</f>
        <v>2620.6999999999998</v>
      </c>
      <c r="F83" s="22">
        <f>F84+F85+F86+F87</f>
        <v>2620.7249999999999</v>
      </c>
      <c r="G83" s="119" t="s">
        <v>2</v>
      </c>
      <c r="H83" s="119">
        <v>13</v>
      </c>
      <c r="I83" s="119">
        <v>13</v>
      </c>
      <c r="J83" s="119"/>
    </row>
    <row r="84" spans="1:10" ht="15.75" customHeight="1">
      <c r="A84" s="155"/>
      <c r="B84" s="176"/>
      <c r="C84" s="139"/>
      <c r="D84" s="15" t="s">
        <v>21</v>
      </c>
      <c r="E84" s="14">
        <v>0</v>
      </c>
      <c r="F84" s="14">
        <v>0</v>
      </c>
      <c r="G84" s="120"/>
      <c r="H84" s="120"/>
      <c r="I84" s="120"/>
      <c r="J84" s="120"/>
    </row>
    <row r="85" spans="1:10" ht="15.75" customHeight="1">
      <c r="A85" s="155"/>
      <c r="B85" s="176"/>
      <c r="C85" s="139"/>
      <c r="D85" s="15" t="s">
        <v>70</v>
      </c>
      <c r="E85" s="14">
        <v>0</v>
      </c>
      <c r="F85" s="14">
        <v>0</v>
      </c>
      <c r="G85" s="120"/>
      <c r="H85" s="120"/>
      <c r="I85" s="120"/>
      <c r="J85" s="120"/>
    </row>
    <row r="86" spans="1:10" ht="15.75" customHeight="1">
      <c r="A86" s="155"/>
      <c r="B86" s="176"/>
      <c r="C86" s="139"/>
      <c r="D86" s="15" t="s">
        <v>23</v>
      </c>
      <c r="E86" s="14">
        <v>2620.6999999999998</v>
      </c>
      <c r="F86" s="32">
        <v>2620.7249999999999</v>
      </c>
      <c r="G86" s="120"/>
      <c r="H86" s="120"/>
      <c r="I86" s="120"/>
      <c r="J86" s="120"/>
    </row>
    <row r="87" spans="1:10" ht="15.75" customHeight="1">
      <c r="A87" s="156"/>
      <c r="B87" s="176"/>
      <c r="C87" s="140"/>
      <c r="D87" s="15" t="s">
        <v>71</v>
      </c>
      <c r="E87" s="14">
        <v>0</v>
      </c>
      <c r="F87" s="15">
        <v>0</v>
      </c>
      <c r="G87" s="121"/>
      <c r="H87" s="121"/>
      <c r="I87" s="121"/>
      <c r="J87" s="121"/>
    </row>
    <row r="88" spans="1:10" ht="15.75" customHeight="1">
      <c r="A88" s="150" t="s">
        <v>81</v>
      </c>
      <c r="B88" s="151" t="s">
        <v>3</v>
      </c>
      <c r="C88" s="138" t="s">
        <v>24</v>
      </c>
      <c r="D88" s="21" t="s">
        <v>61</v>
      </c>
      <c r="E88" s="66">
        <f>E89+E90+E91+E92</f>
        <v>201165.21000000002</v>
      </c>
      <c r="F88" s="66">
        <f>F89+F90+F91+F92</f>
        <v>196099.5</v>
      </c>
      <c r="G88" s="119" t="s">
        <v>2</v>
      </c>
      <c r="H88" s="122">
        <v>13</v>
      </c>
      <c r="I88" s="122">
        <v>13</v>
      </c>
      <c r="J88" s="119"/>
    </row>
    <row r="89" spans="1:10" ht="15.75" customHeight="1">
      <c r="A89" s="150"/>
      <c r="B89" s="151"/>
      <c r="C89" s="139"/>
      <c r="D89" s="15" t="s">
        <v>21</v>
      </c>
      <c r="E89" s="64">
        <f>E94+E99</f>
        <v>153268.85</v>
      </c>
      <c r="F89" s="64">
        <f>F94+F99</f>
        <v>153116.5</v>
      </c>
      <c r="G89" s="120"/>
      <c r="H89" s="123"/>
      <c r="I89" s="123"/>
      <c r="J89" s="120"/>
    </row>
    <row r="90" spans="1:10" ht="15.75" customHeight="1">
      <c r="A90" s="150"/>
      <c r="B90" s="151"/>
      <c r="C90" s="139"/>
      <c r="D90" s="15" t="s">
        <v>70</v>
      </c>
      <c r="E90" s="64">
        <f t="shared" ref="E90:F92" si="12">E95+E100</f>
        <v>0</v>
      </c>
      <c r="F90" s="64">
        <f t="shared" si="12"/>
        <v>0</v>
      </c>
      <c r="G90" s="120"/>
      <c r="H90" s="123"/>
      <c r="I90" s="123"/>
      <c r="J90" s="120"/>
    </row>
    <row r="91" spans="1:10" ht="15.75" customHeight="1">
      <c r="A91" s="150"/>
      <c r="B91" s="151"/>
      <c r="C91" s="139"/>
      <c r="D91" s="15" t="s">
        <v>23</v>
      </c>
      <c r="E91" s="64">
        <f>E96+E101</f>
        <v>47896.36</v>
      </c>
      <c r="F91" s="64">
        <f t="shared" si="12"/>
        <v>42983</v>
      </c>
      <c r="G91" s="120"/>
      <c r="H91" s="123"/>
      <c r="I91" s="123"/>
      <c r="J91" s="120"/>
    </row>
    <row r="92" spans="1:10" ht="15.75" customHeight="1">
      <c r="A92" s="150"/>
      <c r="B92" s="151"/>
      <c r="C92" s="140"/>
      <c r="D92" s="15" t="s">
        <v>71</v>
      </c>
      <c r="E92" s="64">
        <f t="shared" si="12"/>
        <v>0</v>
      </c>
      <c r="F92" s="64">
        <f t="shared" si="12"/>
        <v>0</v>
      </c>
      <c r="G92" s="120"/>
      <c r="H92" s="123"/>
      <c r="I92" s="123"/>
      <c r="J92" s="120"/>
    </row>
    <row r="93" spans="1:10" ht="15.75" customHeight="1">
      <c r="A93" s="150" t="s">
        <v>82</v>
      </c>
      <c r="B93" s="151" t="s">
        <v>3</v>
      </c>
      <c r="C93" s="138" t="s">
        <v>24</v>
      </c>
      <c r="D93" s="15" t="s">
        <v>61</v>
      </c>
      <c r="E93" s="64">
        <f>E94+E95+E96+E97</f>
        <v>200480.21000000002</v>
      </c>
      <c r="F93" s="64">
        <f>F94+F95+F96+F97</f>
        <v>195427</v>
      </c>
      <c r="G93" s="120"/>
      <c r="H93" s="123"/>
      <c r="I93" s="123"/>
      <c r="J93" s="120"/>
    </row>
    <row r="94" spans="1:10" ht="15.75" customHeight="1">
      <c r="A94" s="150"/>
      <c r="B94" s="151"/>
      <c r="C94" s="139"/>
      <c r="D94" s="15" t="s">
        <v>21</v>
      </c>
      <c r="E94" s="64">
        <v>152583.85</v>
      </c>
      <c r="F94" s="64">
        <v>152444</v>
      </c>
      <c r="G94" s="120"/>
      <c r="H94" s="123"/>
      <c r="I94" s="123"/>
      <c r="J94" s="120"/>
    </row>
    <row r="95" spans="1:10" ht="15.75" customHeight="1">
      <c r="A95" s="150"/>
      <c r="B95" s="151"/>
      <c r="C95" s="139"/>
      <c r="D95" s="15" t="s">
        <v>70</v>
      </c>
      <c r="E95" s="64">
        <v>0</v>
      </c>
      <c r="F95" s="67">
        <v>0</v>
      </c>
      <c r="G95" s="120"/>
      <c r="H95" s="123"/>
      <c r="I95" s="123"/>
      <c r="J95" s="120"/>
    </row>
    <row r="96" spans="1:10" ht="15.75" customHeight="1">
      <c r="A96" s="150"/>
      <c r="B96" s="151"/>
      <c r="C96" s="139"/>
      <c r="D96" s="15" t="s">
        <v>23</v>
      </c>
      <c r="E96" s="64">
        <v>47896.36</v>
      </c>
      <c r="F96" s="64">
        <v>42983</v>
      </c>
      <c r="G96" s="120"/>
      <c r="H96" s="123"/>
      <c r="I96" s="123"/>
      <c r="J96" s="120"/>
    </row>
    <row r="97" spans="1:10" ht="15.75" customHeight="1">
      <c r="A97" s="150"/>
      <c r="B97" s="151"/>
      <c r="C97" s="140"/>
      <c r="D97" s="15" t="s">
        <v>71</v>
      </c>
      <c r="E97" s="64">
        <v>0</v>
      </c>
      <c r="F97" s="67">
        <v>0</v>
      </c>
      <c r="G97" s="120"/>
      <c r="H97" s="123"/>
      <c r="I97" s="123"/>
      <c r="J97" s="120"/>
    </row>
    <row r="98" spans="1:10" ht="15.75" customHeight="1">
      <c r="A98" s="177" t="s">
        <v>83</v>
      </c>
      <c r="B98" s="151" t="s">
        <v>3</v>
      </c>
      <c r="C98" s="138" t="s">
        <v>24</v>
      </c>
      <c r="D98" s="15" t="s">
        <v>61</v>
      </c>
      <c r="E98" s="64">
        <f>E99+E100+E101+E102</f>
        <v>685</v>
      </c>
      <c r="F98" s="64">
        <f>F99+F100+F101+F102</f>
        <v>672.5</v>
      </c>
      <c r="G98" s="120"/>
      <c r="H98" s="123"/>
      <c r="I98" s="123"/>
      <c r="J98" s="120"/>
    </row>
    <row r="99" spans="1:10" ht="15.75" customHeight="1">
      <c r="A99" s="177"/>
      <c r="B99" s="151"/>
      <c r="C99" s="139"/>
      <c r="D99" s="15" t="s">
        <v>21</v>
      </c>
      <c r="E99" s="64">
        <v>685</v>
      </c>
      <c r="F99" s="67">
        <v>672.5</v>
      </c>
      <c r="G99" s="120"/>
      <c r="H99" s="123"/>
      <c r="I99" s="123"/>
      <c r="J99" s="120"/>
    </row>
    <row r="100" spans="1:10" ht="15.75" customHeight="1">
      <c r="A100" s="177"/>
      <c r="B100" s="151"/>
      <c r="C100" s="139"/>
      <c r="D100" s="15" t="s">
        <v>70</v>
      </c>
      <c r="E100" s="64">
        <v>0</v>
      </c>
      <c r="F100" s="64">
        <v>0</v>
      </c>
      <c r="G100" s="120"/>
      <c r="H100" s="123"/>
      <c r="I100" s="123"/>
      <c r="J100" s="120"/>
    </row>
    <row r="101" spans="1:10" ht="15.75" customHeight="1">
      <c r="A101" s="177"/>
      <c r="B101" s="151"/>
      <c r="C101" s="139"/>
      <c r="D101" s="15" t="s">
        <v>23</v>
      </c>
      <c r="E101" s="64">
        <v>0</v>
      </c>
      <c r="F101" s="64">
        <v>0</v>
      </c>
      <c r="G101" s="120"/>
      <c r="H101" s="123"/>
      <c r="I101" s="123"/>
      <c r="J101" s="120"/>
    </row>
    <row r="102" spans="1:10" ht="15.75" customHeight="1">
      <c r="A102" s="177"/>
      <c r="B102" s="151"/>
      <c r="C102" s="140"/>
      <c r="D102" s="15" t="s">
        <v>71</v>
      </c>
      <c r="E102" s="64">
        <v>0</v>
      </c>
      <c r="F102" s="64">
        <v>0</v>
      </c>
      <c r="G102" s="121"/>
      <c r="H102" s="124"/>
      <c r="I102" s="124"/>
      <c r="J102" s="121"/>
    </row>
    <row r="103" spans="1:10" ht="15.75" customHeight="1">
      <c r="A103" s="150" t="s">
        <v>84</v>
      </c>
      <c r="B103" s="151" t="s">
        <v>3</v>
      </c>
      <c r="C103" s="138" t="s">
        <v>24</v>
      </c>
      <c r="D103" s="21" t="s">
        <v>61</v>
      </c>
      <c r="E103" s="22">
        <f>E104+E105+E106+E107</f>
        <v>0</v>
      </c>
      <c r="F103" s="22">
        <f>F104+F105+F106+F107</f>
        <v>0</v>
      </c>
      <c r="G103" s="119" t="s">
        <v>22</v>
      </c>
      <c r="H103" s="119">
        <v>13</v>
      </c>
      <c r="I103" s="119">
        <v>0</v>
      </c>
      <c r="J103" s="119" t="s">
        <v>27</v>
      </c>
    </row>
    <row r="104" spans="1:10" ht="15.75" customHeight="1">
      <c r="A104" s="150"/>
      <c r="B104" s="151"/>
      <c r="C104" s="139"/>
      <c r="D104" s="15" t="s">
        <v>21</v>
      </c>
      <c r="E104" s="14">
        <v>0</v>
      </c>
      <c r="F104" s="14">
        <v>0</v>
      </c>
      <c r="G104" s="120"/>
      <c r="H104" s="120"/>
      <c r="I104" s="120"/>
      <c r="J104" s="120"/>
    </row>
    <row r="105" spans="1:10" ht="15.75" customHeight="1">
      <c r="A105" s="150"/>
      <c r="B105" s="151"/>
      <c r="C105" s="139"/>
      <c r="D105" s="15" t="s">
        <v>70</v>
      </c>
      <c r="E105" s="14">
        <v>0</v>
      </c>
      <c r="F105" s="14">
        <v>0</v>
      </c>
      <c r="G105" s="120"/>
      <c r="H105" s="120"/>
      <c r="I105" s="120"/>
      <c r="J105" s="120"/>
    </row>
    <row r="106" spans="1:10" ht="15.75" customHeight="1">
      <c r="A106" s="150"/>
      <c r="B106" s="151"/>
      <c r="C106" s="139"/>
      <c r="D106" s="15" t="s">
        <v>23</v>
      </c>
      <c r="E106" s="14">
        <v>0</v>
      </c>
      <c r="F106" s="14">
        <v>0</v>
      </c>
      <c r="G106" s="120"/>
      <c r="H106" s="120"/>
      <c r="I106" s="120"/>
      <c r="J106" s="120"/>
    </row>
    <row r="107" spans="1:10" ht="15.75" customHeight="1">
      <c r="A107" s="150"/>
      <c r="B107" s="151"/>
      <c r="C107" s="140"/>
      <c r="D107" s="15" t="s">
        <v>71</v>
      </c>
      <c r="E107" s="14">
        <v>0</v>
      </c>
      <c r="F107" s="14">
        <v>0</v>
      </c>
      <c r="G107" s="121"/>
      <c r="H107" s="121"/>
      <c r="I107" s="121"/>
      <c r="J107" s="121"/>
    </row>
    <row r="108" spans="1:10" ht="15.75" customHeight="1">
      <c r="A108" s="150" t="s">
        <v>85</v>
      </c>
      <c r="B108" s="151" t="s">
        <v>86</v>
      </c>
      <c r="C108" s="138" t="s">
        <v>24</v>
      </c>
      <c r="D108" s="21" t="s">
        <v>61</v>
      </c>
      <c r="E108" s="66">
        <f>E109+E110+E111+E112</f>
        <v>828</v>
      </c>
      <c r="F108" s="66">
        <f>F109+F110+F111+F112</f>
        <v>822.26599999999996</v>
      </c>
      <c r="G108" s="119" t="s">
        <v>2</v>
      </c>
      <c r="H108" s="119">
        <v>13</v>
      </c>
      <c r="I108" s="119">
        <v>13</v>
      </c>
      <c r="J108" s="119"/>
    </row>
    <row r="109" spans="1:10" ht="15.75" customHeight="1">
      <c r="A109" s="150"/>
      <c r="B109" s="151"/>
      <c r="C109" s="139"/>
      <c r="D109" s="15" t="s">
        <v>21</v>
      </c>
      <c r="E109" s="64">
        <f>E114+E119</f>
        <v>0</v>
      </c>
      <c r="F109" s="64">
        <f>F114+F119</f>
        <v>0</v>
      </c>
      <c r="G109" s="120"/>
      <c r="H109" s="120"/>
      <c r="I109" s="120"/>
      <c r="J109" s="120"/>
    </row>
    <row r="110" spans="1:10" ht="15.75" customHeight="1">
      <c r="A110" s="150"/>
      <c r="B110" s="151"/>
      <c r="C110" s="139"/>
      <c r="D110" s="15" t="s">
        <v>70</v>
      </c>
      <c r="E110" s="64">
        <f t="shared" ref="E110:F112" si="13">E115+E120</f>
        <v>0</v>
      </c>
      <c r="F110" s="64">
        <f t="shared" si="13"/>
        <v>0</v>
      </c>
      <c r="G110" s="120"/>
      <c r="H110" s="120"/>
      <c r="I110" s="120"/>
      <c r="J110" s="120"/>
    </row>
    <row r="111" spans="1:10" ht="15.75" customHeight="1">
      <c r="A111" s="150"/>
      <c r="B111" s="151"/>
      <c r="C111" s="139"/>
      <c r="D111" s="15" t="s">
        <v>23</v>
      </c>
      <c r="E111" s="64">
        <f>E116+E121</f>
        <v>828</v>
      </c>
      <c r="F111" s="64">
        <f>F116+F121</f>
        <v>822.26599999999996</v>
      </c>
      <c r="G111" s="120"/>
      <c r="H111" s="120"/>
      <c r="I111" s="120"/>
      <c r="J111" s="120"/>
    </row>
    <row r="112" spans="1:10" ht="15.75" customHeight="1">
      <c r="A112" s="150"/>
      <c r="B112" s="151"/>
      <c r="C112" s="140"/>
      <c r="D112" s="15" t="s">
        <v>71</v>
      </c>
      <c r="E112" s="64">
        <f t="shared" si="13"/>
        <v>0</v>
      </c>
      <c r="F112" s="67">
        <v>0</v>
      </c>
      <c r="G112" s="120"/>
      <c r="H112" s="120"/>
      <c r="I112" s="120"/>
      <c r="J112" s="120"/>
    </row>
    <row r="113" spans="1:10" ht="15.75" customHeight="1">
      <c r="A113" s="150" t="s">
        <v>87</v>
      </c>
      <c r="B113" s="151" t="s">
        <v>4</v>
      </c>
      <c r="C113" s="138" t="s">
        <v>24</v>
      </c>
      <c r="D113" s="15" t="s">
        <v>61</v>
      </c>
      <c r="E113" s="64">
        <f>E114+E115+E116+E117</f>
        <v>226.1</v>
      </c>
      <c r="F113" s="64">
        <f>F114+F115+F116+F117</f>
        <v>225.95699999999999</v>
      </c>
      <c r="G113" s="120"/>
      <c r="H113" s="120"/>
      <c r="I113" s="120"/>
      <c r="J113" s="120"/>
    </row>
    <row r="114" spans="1:10" ht="15.75" customHeight="1">
      <c r="A114" s="150"/>
      <c r="B114" s="151"/>
      <c r="C114" s="139"/>
      <c r="D114" s="15" t="s">
        <v>21</v>
      </c>
      <c r="E114" s="64">
        <v>0</v>
      </c>
      <c r="F114" s="64">
        <v>0</v>
      </c>
      <c r="G114" s="120"/>
      <c r="H114" s="120"/>
      <c r="I114" s="120"/>
      <c r="J114" s="120"/>
    </row>
    <row r="115" spans="1:10" ht="15.75" customHeight="1">
      <c r="A115" s="150"/>
      <c r="B115" s="151"/>
      <c r="C115" s="139"/>
      <c r="D115" s="15" t="s">
        <v>70</v>
      </c>
      <c r="E115" s="64">
        <v>0</v>
      </c>
      <c r="F115" s="64">
        <v>0</v>
      </c>
      <c r="G115" s="120"/>
      <c r="H115" s="120"/>
      <c r="I115" s="120"/>
      <c r="J115" s="120"/>
    </row>
    <row r="116" spans="1:10" ht="15.75" customHeight="1">
      <c r="A116" s="150"/>
      <c r="B116" s="151"/>
      <c r="C116" s="139"/>
      <c r="D116" s="15" t="s">
        <v>23</v>
      </c>
      <c r="E116" s="64">
        <v>226.1</v>
      </c>
      <c r="F116" s="69">
        <v>225.95699999999999</v>
      </c>
      <c r="G116" s="120"/>
      <c r="H116" s="120"/>
      <c r="I116" s="120"/>
      <c r="J116" s="120"/>
    </row>
    <row r="117" spans="1:10" ht="15.75" customHeight="1">
      <c r="A117" s="150"/>
      <c r="B117" s="151"/>
      <c r="C117" s="140"/>
      <c r="D117" s="15" t="s">
        <v>71</v>
      </c>
      <c r="E117" s="64">
        <v>0</v>
      </c>
      <c r="F117" s="67">
        <v>0</v>
      </c>
      <c r="G117" s="120"/>
      <c r="H117" s="120"/>
      <c r="I117" s="120"/>
      <c r="J117" s="120"/>
    </row>
    <row r="118" spans="1:10" ht="15.75" customHeight="1">
      <c r="A118" s="177" t="s">
        <v>88</v>
      </c>
      <c r="B118" s="151" t="s">
        <v>4</v>
      </c>
      <c r="C118" s="138" t="s">
        <v>24</v>
      </c>
      <c r="D118" s="15" t="s">
        <v>61</v>
      </c>
      <c r="E118" s="64">
        <f>E119+E120+E121+E122</f>
        <v>601.9</v>
      </c>
      <c r="F118" s="64">
        <f>F119+F120+F121+F122</f>
        <v>596.30899999999997</v>
      </c>
      <c r="G118" s="120"/>
      <c r="H118" s="120"/>
      <c r="I118" s="120"/>
      <c r="J118" s="120"/>
    </row>
    <row r="119" spans="1:10" ht="15.75" customHeight="1">
      <c r="A119" s="177"/>
      <c r="B119" s="151"/>
      <c r="C119" s="139"/>
      <c r="D119" s="15" t="s">
        <v>21</v>
      </c>
      <c r="E119" s="64">
        <v>0</v>
      </c>
      <c r="F119" s="64">
        <v>0</v>
      </c>
      <c r="G119" s="120"/>
      <c r="H119" s="120"/>
      <c r="I119" s="120"/>
      <c r="J119" s="120"/>
    </row>
    <row r="120" spans="1:10" ht="15.75" customHeight="1">
      <c r="A120" s="177"/>
      <c r="B120" s="151"/>
      <c r="C120" s="139"/>
      <c r="D120" s="15" t="s">
        <v>70</v>
      </c>
      <c r="E120" s="64">
        <v>0</v>
      </c>
      <c r="F120" s="64">
        <v>0</v>
      </c>
      <c r="G120" s="120"/>
      <c r="H120" s="120"/>
      <c r="I120" s="120"/>
      <c r="J120" s="120"/>
    </row>
    <row r="121" spans="1:10" ht="15.75" customHeight="1">
      <c r="A121" s="177"/>
      <c r="B121" s="151"/>
      <c r="C121" s="139"/>
      <c r="D121" s="15" t="s">
        <v>23</v>
      </c>
      <c r="E121" s="64">
        <v>601.9</v>
      </c>
      <c r="F121" s="64">
        <v>596.30899999999997</v>
      </c>
      <c r="G121" s="120"/>
      <c r="H121" s="120"/>
      <c r="I121" s="120"/>
      <c r="J121" s="120"/>
    </row>
    <row r="122" spans="1:10" ht="15.75" customHeight="1">
      <c r="A122" s="177"/>
      <c r="B122" s="151"/>
      <c r="C122" s="140"/>
      <c r="D122" s="15" t="s">
        <v>71</v>
      </c>
      <c r="E122" s="64">
        <v>0</v>
      </c>
      <c r="F122" s="64">
        <v>0</v>
      </c>
      <c r="G122" s="121"/>
      <c r="H122" s="121"/>
      <c r="I122" s="121"/>
      <c r="J122" s="121"/>
    </row>
    <row r="123" spans="1:10" ht="15.75" customHeight="1">
      <c r="A123" s="154" t="s">
        <v>89</v>
      </c>
      <c r="B123" s="176" t="s">
        <v>4</v>
      </c>
      <c r="C123" s="138" t="s">
        <v>24</v>
      </c>
      <c r="D123" s="21" t="s">
        <v>61</v>
      </c>
      <c r="E123" s="22">
        <f>E124+E125+E126+E127</f>
        <v>0</v>
      </c>
      <c r="F123" s="22">
        <f>F124+F125+F126+F127</f>
        <v>0</v>
      </c>
      <c r="G123" s="119" t="s">
        <v>5</v>
      </c>
      <c r="H123" s="119">
        <v>0</v>
      </c>
      <c r="I123" s="119">
        <v>0</v>
      </c>
      <c r="J123" s="119"/>
    </row>
    <row r="124" spans="1:10" ht="15.75" customHeight="1">
      <c r="A124" s="155"/>
      <c r="B124" s="176"/>
      <c r="C124" s="139"/>
      <c r="D124" s="15" t="s">
        <v>21</v>
      </c>
      <c r="E124" s="14">
        <v>0</v>
      </c>
      <c r="F124" s="14">
        <v>0</v>
      </c>
      <c r="G124" s="120"/>
      <c r="H124" s="120"/>
      <c r="I124" s="120"/>
      <c r="J124" s="120"/>
    </row>
    <row r="125" spans="1:10" ht="15.75" customHeight="1">
      <c r="A125" s="155"/>
      <c r="B125" s="176"/>
      <c r="C125" s="139"/>
      <c r="D125" s="15" t="s">
        <v>70</v>
      </c>
      <c r="E125" s="14">
        <v>0</v>
      </c>
      <c r="F125" s="14">
        <v>0</v>
      </c>
      <c r="G125" s="120"/>
      <c r="H125" s="120"/>
      <c r="I125" s="120"/>
      <c r="J125" s="120"/>
    </row>
    <row r="126" spans="1:10" ht="15.75" customHeight="1">
      <c r="A126" s="155"/>
      <c r="B126" s="176"/>
      <c r="C126" s="139"/>
      <c r="D126" s="15" t="s">
        <v>23</v>
      </c>
      <c r="E126" s="14">
        <v>0</v>
      </c>
      <c r="F126" s="14">
        <v>0</v>
      </c>
      <c r="G126" s="120"/>
      <c r="H126" s="120"/>
      <c r="I126" s="120"/>
      <c r="J126" s="120"/>
    </row>
    <row r="127" spans="1:10" ht="15.75" customHeight="1">
      <c r="A127" s="156"/>
      <c r="B127" s="176"/>
      <c r="C127" s="140"/>
      <c r="D127" s="15" t="s">
        <v>71</v>
      </c>
      <c r="E127" s="14">
        <v>0</v>
      </c>
      <c r="F127" s="14">
        <v>0</v>
      </c>
      <c r="G127" s="121"/>
      <c r="H127" s="121"/>
      <c r="I127" s="121"/>
      <c r="J127" s="121"/>
    </row>
    <row r="128" spans="1:10" ht="15.75" customHeight="1">
      <c r="A128" s="150" t="s">
        <v>90</v>
      </c>
      <c r="B128" s="176" t="s">
        <v>91</v>
      </c>
      <c r="C128" s="138" t="s">
        <v>24</v>
      </c>
      <c r="D128" s="21" t="s">
        <v>61</v>
      </c>
      <c r="E128" s="22">
        <f>E129+E130+E131+E132</f>
        <v>356.5</v>
      </c>
      <c r="F128" s="22">
        <f>F129+F130+F131+F132</f>
        <v>340.4</v>
      </c>
      <c r="G128" s="119" t="s">
        <v>2</v>
      </c>
      <c r="H128" s="119">
        <v>13</v>
      </c>
      <c r="I128" s="119">
        <v>4</v>
      </c>
      <c r="J128" s="119" t="s">
        <v>181</v>
      </c>
    </row>
    <row r="129" spans="1:10" ht="15.75" customHeight="1">
      <c r="A129" s="150"/>
      <c r="B129" s="176"/>
      <c r="C129" s="139"/>
      <c r="D129" s="15" t="s">
        <v>21</v>
      </c>
      <c r="E129" s="14">
        <v>0</v>
      </c>
      <c r="F129" s="14">
        <v>0</v>
      </c>
      <c r="G129" s="120"/>
      <c r="H129" s="120"/>
      <c r="I129" s="120"/>
      <c r="J129" s="120"/>
    </row>
    <row r="130" spans="1:10" ht="15.75" customHeight="1">
      <c r="A130" s="150"/>
      <c r="B130" s="176"/>
      <c r="C130" s="139"/>
      <c r="D130" s="15" t="s">
        <v>70</v>
      </c>
      <c r="E130" s="14">
        <v>0</v>
      </c>
      <c r="F130" s="14">
        <v>0</v>
      </c>
      <c r="G130" s="120"/>
      <c r="H130" s="120"/>
      <c r="I130" s="120"/>
      <c r="J130" s="120"/>
    </row>
    <row r="131" spans="1:10" ht="15.75" customHeight="1">
      <c r="A131" s="150"/>
      <c r="B131" s="176"/>
      <c r="C131" s="139"/>
      <c r="D131" s="15" t="s">
        <v>23</v>
      </c>
      <c r="E131" s="14">
        <v>356.5</v>
      </c>
      <c r="F131" s="14">
        <v>340.4</v>
      </c>
      <c r="G131" s="120"/>
      <c r="H131" s="120"/>
      <c r="I131" s="120"/>
      <c r="J131" s="120"/>
    </row>
    <row r="132" spans="1:10" ht="15.75" customHeight="1">
      <c r="A132" s="150"/>
      <c r="B132" s="176"/>
      <c r="C132" s="140"/>
      <c r="D132" s="15" t="s">
        <v>71</v>
      </c>
      <c r="E132" s="14">
        <v>0</v>
      </c>
      <c r="F132" s="14">
        <v>0</v>
      </c>
      <c r="G132" s="121"/>
      <c r="H132" s="121"/>
      <c r="I132" s="121"/>
      <c r="J132" s="121"/>
    </row>
    <row r="133" spans="1:10" ht="15.75">
      <c r="A133" s="152" t="s">
        <v>92</v>
      </c>
      <c r="B133" s="174" t="s">
        <v>93</v>
      </c>
      <c r="C133" s="144" t="s">
        <v>24</v>
      </c>
      <c r="D133" s="20" t="s">
        <v>61</v>
      </c>
      <c r="E133" s="13">
        <f t="shared" ref="E133" si="14">E134+E135+E136+E137</f>
        <v>341853.64530000003</v>
      </c>
      <c r="F133" s="13">
        <f>F134+F135+F136+F137+0.3</f>
        <v>337429.27079999994</v>
      </c>
      <c r="G133" s="122" t="s">
        <v>0</v>
      </c>
      <c r="H133" s="122" t="s">
        <v>0</v>
      </c>
      <c r="I133" s="122" t="s">
        <v>0</v>
      </c>
      <c r="J133" s="122" t="s">
        <v>0</v>
      </c>
    </row>
    <row r="134" spans="1:10" ht="45">
      <c r="A134" s="152"/>
      <c r="B134" s="174"/>
      <c r="C134" s="145"/>
      <c r="D134" s="1" t="s">
        <v>57</v>
      </c>
      <c r="E134" s="14">
        <f>E139+E149-0.1</f>
        <v>277679.7</v>
      </c>
      <c r="F134" s="14">
        <f>F139+F149</f>
        <v>277656.59579999995</v>
      </c>
      <c r="G134" s="123"/>
      <c r="H134" s="123"/>
      <c r="I134" s="123"/>
      <c r="J134" s="123"/>
    </row>
    <row r="135" spans="1:10" ht="45.75" customHeight="1">
      <c r="A135" s="152"/>
      <c r="B135" s="174"/>
      <c r="C135" s="145"/>
      <c r="D135" s="1" t="s">
        <v>58</v>
      </c>
      <c r="E135" s="14">
        <f>E140+E150</f>
        <v>0</v>
      </c>
      <c r="F135" s="14">
        <f>F140+F150</f>
        <v>0</v>
      </c>
      <c r="G135" s="123"/>
      <c r="H135" s="123"/>
      <c r="I135" s="123"/>
      <c r="J135" s="123"/>
    </row>
    <row r="136" spans="1:10" ht="45">
      <c r="A136" s="152"/>
      <c r="B136" s="174"/>
      <c r="C136" s="145"/>
      <c r="D136" s="1" t="s">
        <v>59</v>
      </c>
      <c r="E136" s="14">
        <f>E141+E151+E146</f>
        <v>64173.945300000007</v>
      </c>
      <c r="F136" s="14">
        <f>F141+F151+F146</f>
        <v>59772.375</v>
      </c>
      <c r="G136" s="123"/>
      <c r="H136" s="123"/>
      <c r="I136" s="123"/>
      <c r="J136" s="123"/>
    </row>
    <row r="137" spans="1:10" ht="15.75" customHeight="1">
      <c r="A137" s="152"/>
      <c r="B137" s="174"/>
      <c r="C137" s="146"/>
      <c r="D137" s="15" t="s">
        <v>60</v>
      </c>
      <c r="E137" s="14">
        <f>E142+E152</f>
        <v>0</v>
      </c>
      <c r="F137" s="14">
        <f>F142+F152</f>
        <v>0</v>
      </c>
      <c r="G137" s="124"/>
      <c r="H137" s="124"/>
      <c r="I137" s="124"/>
      <c r="J137" s="124"/>
    </row>
    <row r="138" spans="1:10">
      <c r="A138" s="152"/>
      <c r="B138" s="170" t="s">
        <v>10</v>
      </c>
      <c r="C138" s="141" t="s">
        <v>24</v>
      </c>
      <c r="D138" s="15" t="s">
        <v>61</v>
      </c>
      <c r="E138" s="17">
        <f t="shared" ref="E138:F138" si="15">E139+E140+E141+E142</f>
        <v>298591.26429999998</v>
      </c>
      <c r="F138" s="17">
        <f t="shared" si="15"/>
        <v>294555.63879999996</v>
      </c>
      <c r="G138" s="122" t="s">
        <v>0</v>
      </c>
      <c r="H138" s="122" t="s">
        <v>0</v>
      </c>
      <c r="I138" s="122" t="s">
        <v>0</v>
      </c>
      <c r="J138" s="122" t="s">
        <v>0</v>
      </c>
    </row>
    <row r="139" spans="1:10" ht="45">
      <c r="A139" s="152"/>
      <c r="B139" s="170"/>
      <c r="C139" s="142"/>
      <c r="D139" s="1" t="s">
        <v>57</v>
      </c>
      <c r="E139" s="14">
        <f>E159+E273+E287+E314+E331-0.1</f>
        <v>240447.81599999996</v>
      </c>
      <c r="F139" s="14">
        <f>F159+F273+F287+F314+F331</f>
        <v>240424.71279999995</v>
      </c>
      <c r="G139" s="123"/>
      <c r="H139" s="123"/>
      <c r="I139" s="123"/>
      <c r="J139" s="123"/>
    </row>
    <row r="140" spans="1:10" ht="45" customHeight="1">
      <c r="A140" s="152"/>
      <c r="B140" s="170"/>
      <c r="C140" s="142"/>
      <c r="D140" s="1" t="s">
        <v>58</v>
      </c>
      <c r="E140" s="14">
        <f>E160</f>
        <v>0</v>
      </c>
      <c r="F140" s="14">
        <f>F160</f>
        <v>0</v>
      </c>
      <c r="G140" s="123"/>
      <c r="H140" s="123"/>
      <c r="I140" s="123"/>
      <c r="J140" s="123"/>
    </row>
    <row r="141" spans="1:10" ht="45">
      <c r="A141" s="152"/>
      <c r="B141" s="170"/>
      <c r="C141" s="142"/>
      <c r="D141" s="1" t="s">
        <v>59</v>
      </c>
      <c r="E141" s="14">
        <f>E161+E272+E286+E313+E330+E349</f>
        <v>58143.448300000004</v>
      </c>
      <c r="F141" s="14">
        <f>F161+F272+F286+F313+F330+F349</f>
        <v>54130.925999999999</v>
      </c>
      <c r="G141" s="123"/>
      <c r="H141" s="123"/>
      <c r="I141" s="123"/>
      <c r="J141" s="123"/>
    </row>
    <row r="142" spans="1:10" ht="15.75" customHeight="1">
      <c r="A142" s="152"/>
      <c r="B142" s="170"/>
      <c r="C142" s="143"/>
      <c r="D142" s="15" t="s">
        <v>60</v>
      </c>
      <c r="E142" s="14"/>
      <c r="F142" s="14"/>
      <c r="G142" s="124"/>
      <c r="H142" s="124"/>
      <c r="I142" s="124"/>
      <c r="J142" s="124"/>
    </row>
    <row r="143" spans="1:10">
      <c r="A143" s="152"/>
      <c r="B143" s="170" t="s">
        <v>65</v>
      </c>
      <c r="C143" s="141" t="s">
        <v>24</v>
      </c>
      <c r="D143" s="15" t="s">
        <v>61</v>
      </c>
      <c r="E143" s="17">
        <f t="shared" ref="E143:F143" si="16">E144+E145+E146+E147</f>
        <v>130</v>
      </c>
      <c r="F143" s="17">
        <f t="shared" si="16"/>
        <v>130</v>
      </c>
      <c r="G143" s="122" t="s">
        <v>0</v>
      </c>
      <c r="H143" s="122" t="s">
        <v>0</v>
      </c>
      <c r="I143" s="122" t="s">
        <v>0</v>
      </c>
      <c r="J143" s="122" t="s">
        <v>0</v>
      </c>
    </row>
    <row r="144" spans="1:10" ht="45">
      <c r="A144" s="152"/>
      <c r="B144" s="170"/>
      <c r="C144" s="142"/>
      <c r="D144" s="1" t="s">
        <v>57</v>
      </c>
      <c r="E144" s="14">
        <v>0</v>
      </c>
      <c r="F144" s="14">
        <v>0</v>
      </c>
      <c r="G144" s="123"/>
      <c r="H144" s="123"/>
      <c r="I144" s="123"/>
      <c r="J144" s="123"/>
    </row>
    <row r="145" spans="1:10" ht="45" customHeight="1">
      <c r="A145" s="152"/>
      <c r="B145" s="170"/>
      <c r="C145" s="142"/>
      <c r="D145" s="1" t="s">
        <v>58</v>
      </c>
      <c r="E145" s="14">
        <f>E165</f>
        <v>0</v>
      </c>
      <c r="F145" s="14">
        <f>F165</f>
        <v>0</v>
      </c>
      <c r="G145" s="123"/>
      <c r="H145" s="123"/>
      <c r="I145" s="123"/>
      <c r="J145" s="123"/>
    </row>
    <row r="146" spans="1:10" ht="45">
      <c r="A146" s="152"/>
      <c r="B146" s="170"/>
      <c r="C146" s="142"/>
      <c r="D146" s="1" t="s">
        <v>59</v>
      </c>
      <c r="E146" s="14">
        <f>E350</f>
        <v>130</v>
      </c>
      <c r="F146" s="14">
        <f>F350</f>
        <v>130</v>
      </c>
      <c r="G146" s="123"/>
      <c r="H146" s="123"/>
      <c r="I146" s="123"/>
      <c r="J146" s="123"/>
    </row>
    <row r="147" spans="1:10" ht="15.75" customHeight="1">
      <c r="A147" s="152"/>
      <c r="B147" s="170"/>
      <c r="C147" s="143"/>
      <c r="D147" s="15" t="s">
        <v>60</v>
      </c>
      <c r="E147" s="14"/>
      <c r="F147" s="14"/>
      <c r="G147" s="124"/>
      <c r="H147" s="124"/>
      <c r="I147" s="124"/>
      <c r="J147" s="124"/>
    </row>
    <row r="148" spans="1:10">
      <c r="A148" s="152"/>
      <c r="B148" s="170" t="s">
        <v>94</v>
      </c>
      <c r="C148" s="141" t="s">
        <v>24</v>
      </c>
      <c r="D148" s="15" t="s">
        <v>61</v>
      </c>
      <c r="E148" s="17">
        <f t="shared" ref="E148:F148" si="17">E149+E150+E151+E152</f>
        <v>43132.481000000007</v>
      </c>
      <c r="F148" s="17">
        <f t="shared" si="17"/>
        <v>42743.331999999995</v>
      </c>
      <c r="G148" s="122" t="s">
        <v>0</v>
      </c>
      <c r="H148" s="122" t="s">
        <v>0</v>
      </c>
      <c r="I148" s="122" t="s">
        <v>0</v>
      </c>
      <c r="J148" s="122" t="s">
        <v>0</v>
      </c>
    </row>
    <row r="149" spans="1:10" ht="45">
      <c r="A149" s="152"/>
      <c r="B149" s="170"/>
      <c r="C149" s="142"/>
      <c r="D149" s="1" t="s">
        <v>57</v>
      </c>
      <c r="E149" s="14">
        <f>E164+E290+E317+E345+E334</f>
        <v>37231.984000000004</v>
      </c>
      <c r="F149" s="14">
        <f>F164+F290+F317+F345+F334</f>
        <v>37231.882999999994</v>
      </c>
      <c r="G149" s="123"/>
      <c r="H149" s="123"/>
      <c r="I149" s="123"/>
      <c r="J149" s="123"/>
    </row>
    <row r="150" spans="1:10" ht="45" customHeight="1">
      <c r="A150" s="152"/>
      <c r="B150" s="170"/>
      <c r="C150" s="142"/>
      <c r="D150" s="1" t="s">
        <v>58</v>
      </c>
      <c r="E150" s="14">
        <f t="shared" ref="E150:F150" si="18">E165</f>
        <v>0</v>
      </c>
      <c r="F150" s="14">
        <f t="shared" si="18"/>
        <v>0</v>
      </c>
      <c r="G150" s="123"/>
      <c r="H150" s="123"/>
      <c r="I150" s="123"/>
      <c r="J150" s="123"/>
    </row>
    <row r="151" spans="1:10" ht="45">
      <c r="A151" s="152"/>
      <c r="B151" s="170"/>
      <c r="C151" s="142"/>
      <c r="D151" s="1" t="s">
        <v>59</v>
      </c>
      <c r="E151" s="14">
        <f>E166+E289+E316+E333</f>
        <v>5900.4970000000003</v>
      </c>
      <c r="F151" s="14">
        <f>F166+F289+F316+F333</f>
        <v>5511.4490000000005</v>
      </c>
      <c r="G151" s="123"/>
      <c r="H151" s="123"/>
      <c r="I151" s="123"/>
      <c r="J151" s="123"/>
    </row>
    <row r="152" spans="1:10" ht="15.75" customHeight="1">
      <c r="A152" s="152"/>
      <c r="B152" s="170"/>
      <c r="C152" s="143"/>
      <c r="D152" s="15" t="s">
        <v>60</v>
      </c>
      <c r="E152" s="14"/>
      <c r="F152" s="14"/>
      <c r="G152" s="124"/>
      <c r="H152" s="124"/>
      <c r="I152" s="124"/>
      <c r="J152" s="124"/>
    </row>
    <row r="153" spans="1:10" ht="15.75" customHeight="1">
      <c r="A153" s="152" t="s">
        <v>95</v>
      </c>
      <c r="B153" s="174" t="s">
        <v>93</v>
      </c>
      <c r="C153" s="144" t="s">
        <v>24</v>
      </c>
      <c r="D153" s="15" t="s">
        <v>61</v>
      </c>
      <c r="E153" s="17">
        <f>E154+E155+E156+E157</f>
        <v>328069.50729999994</v>
      </c>
      <c r="F153" s="17">
        <f>F154+F155+F156+F157+0.4</f>
        <v>324794.34279999998</v>
      </c>
      <c r="G153" s="122" t="s">
        <v>0</v>
      </c>
      <c r="H153" s="122" t="s">
        <v>0</v>
      </c>
      <c r="I153" s="122" t="s">
        <v>0</v>
      </c>
      <c r="J153" s="122" t="s">
        <v>0</v>
      </c>
    </row>
    <row r="154" spans="1:10" ht="15.75" customHeight="1">
      <c r="A154" s="152"/>
      <c r="B154" s="174"/>
      <c r="C154" s="145"/>
      <c r="D154" s="15" t="s">
        <v>21</v>
      </c>
      <c r="E154" s="14">
        <f t="shared" ref="E154:F155" si="19">E159+E164</f>
        <v>277679.89999999997</v>
      </c>
      <c r="F154" s="14">
        <f t="shared" si="19"/>
        <v>277656.59579999995</v>
      </c>
      <c r="G154" s="123"/>
      <c r="H154" s="123"/>
      <c r="I154" s="123"/>
      <c r="J154" s="123"/>
    </row>
    <row r="155" spans="1:10" ht="15.75" customHeight="1">
      <c r="A155" s="152"/>
      <c r="B155" s="174"/>
      <c r="C155" s="145"/>
      <c r="D155" s="15" t="s">
        <v>70</v>
      </c>
      <c r="E155" s="14">
        <f t="shared" si="19"/>
        <v>0</v>
      </c>
      <c r="F155" s="14">
        <f t="shared" si="19"/>
        <v>0</v>
      </c>
      <c r="G155" s="123"/>
      <c r="H155" s="123"/>
      <c r="I155" s="123"/>
      <c r="J155" s="123"/>
    </row>
    <row r="156" spans="1:10" ht="15.75" customHeight="1">
      <c r="A156" s="152"/>
      <c r="B156" s="174"/>
      <c r="C156" s="145"/>
      <c r="D156" s="15" t="s">
        <v>23</v>
      </c>
      <c r="E156" s="14">
        <f>E161+E166</f>
        <v>50389.607299999996</v>
      </c>
      <c r="F156" s="14">
        <f>F161+F166</f>
        <v>47137.346999999994</v>
      </c>
      <c r="G156" s="123"/>
      <c r="H156" s="123"/>
      <c r="I156" s="123"/>
      <c r="J156" s="123"/>
    </row>
    <row r="157" spans="1:10" ht="15.75" customHeight="1">
      <c r="A157" s="152"/>
      <c r="B157" s="174"/>
      <c r="C157" s="146"/>
      <c r="D157" s="15" t="s">
        <v>71</v>
      </c>
      <c r="E157" s="14">
        <f t="shared" ref="E157:F157" si="20">E162+E167</f>
        <v>0</v>
      </c>
      <c r="F157" s="14">
        <f t="shared" si="20"/>
        <v>0</v>
      </c>
      <c r="G157" s="123"/>
      <c r="H157" s="123"/>
      <c r="I157" s="123"/>
      <c r="J157" s="123"/>
    </row>
    <row r="158" spans="1:10">
      <c r="A158" s="152"/>
      <c r="B158" s="175" t="s">
        <v>96</v>
      </c>
      <c r="C158" s="119" t="s">
        <v>24</v>
      </c>
      <c r="D158" s="15" t="s">
        <v>61</v>
      </c>
      <c r="E158" s="14">
        <f>E159+E160+E161+E162</f>
        <v>288721.05629999994</v>
      </c>
      <c r="F158" s="14">
        <f>F159+F160+F161+F162</f>
        <v>285450.74179999996</v>
      </c>
      <c r="G158" s="123"/>
      <c r="H158" s="123"/>
      <c r="I158" s="123"/>
      <c r="J158" s="123"/>
    </row>
    <row r="159" spans="1:10">
      <c r="A159" s="152"/>
      <c r="B159" s="175"/>
      <c r="C159" s="120"/>
      <c r="D159" s="15" t="s">
        <v>21</v>
      </c>
      <c r="E159" s="14">
        <f>E173+E182+E195+E204+E213+E222+E228+E234+E243+E252+E263-0.1</f>
        <v>240447.91599999997</v>
      </c>
      <c r="F159" s="14">
        <f>F173+F182+F195+F204+F213+F222+F228+F234+F243+F252+F263</f>
        <v>240424.71279999995</v>
      </c>
      <c r="G159" s="123"/>
      <c r="H159" s="123"/>
      <c r="I159" s="123"/>
      <c r="J159" s="123"/>
    </row>
    <row r="160" spans="1:10">
      <c r="A160" s="152"/>
      <c r="B160" s="175"/>
      <c r="C160" s="120"/>
      <c r="D160" s="15" t="s">
        <v>70</v>
      </c>
      <c r="E160" s="14">
        <f t="shared" ref="E160:F160" si="21">E262</f>
        <v>0</v>
      </c>
      <c r="F160" s="14">
        <f t="shared" si="21"/>
        <v>0</v>
      </c>
      <c r="G160" s="123"/>
      <c r="H160" s="123"/>
      <c r="I160" s="123"/>
      <c r="J160" s="123"/>
    </row>
    <row r="161" spans="1:10">
      <c r="A161" s="152"/>
      <c r="B161" s="175"/>
      <c r="C161" s="120"/>
      <c r="D161" s="15" t="s">
        <v>23</v>
      </c>
      <c r="E161" s="14">
        <f>E172+E181+E188+E194+E203+E212+E221+E227+E233+E242+E251+E261+E269</f>
        <v>48273.140299999999</v>
      </c>
      <c r="F161" s="14">
        <f>F172+F181+F188+F194+F203+F212+F221+F227+F233+F242+F251+F261+F269</f>
        <v>45026.028999999995</v>
      </c>
      <c r="G161" s="123"/>
      <c r="H161" s="123"/>
      <c r="I161" s="123"/>
      <c r="J161" s="123"/>
    </row>
    <row r="162" spans="1:10">
      <c r="A162" s="152"/>
      <c r="B162" s="175"/>
      <c r="C162" s="121"/>
      <c r="D162" s="15" t="s">
        <v>71</v>
      </c>
      <c r="E162" s="14"/>
      <c r="F162" s="14"/>
      <c r="G162" s="123"/>
      <c r="H162" s="123"/>
      <c r="I162" s="123"/>
      <c r="J162" s="123"/>
    </row>
    <row r="163" spans="1:10" ht="15.75" customHeight="1">
      <c r="A163" s="152"/>
      <c r="B163" s="151" t="s">
        <v>97</v>
      </c>
      <c r="C163" s="138" t="s">
        <v>24</v>
      </c>
      <c r="D163" s="15" t="s">
        <v>61</v>
      </c>
      <c r="E163" s="14">
        <f>E164+E165+E166+E167-0.1</f>
        <v>39348.351000000002</v>
      </c>
      <c r="F163" s="14">
        <f t="shared" ref="F163" si="22">F164+F165+F166+F167</f>
        <v>39343.200999999994</v>
      </c>
      <c r="G163" s="123"/>
      <c r="H163" s="123"/>
      <c r="I163" s="123"/>
      <c r="J163" s="123"/>
    </row>
    <row r="164" spans="1:10" ht="15.75" customHeight="1">
      <c r="A164" s="152"/>
      <c r="B164" s="151"/>
      <c r="C164" s="139"/>
      <c r="D164" s="15" t="s">
        <v>21</v>
      </c>
      <c r="E164" s="14">
        <f>E176+E185+E198+E207+E216+E225+E237+E246+E255+E267</f>
        <v>37231.984000000004</v>
      </c>
      <c r="F164" s="14">
        <f>F176+F185+F198+F207+F216+F225+F237+F246+F255+F267</f>
        <v>37231.882999999994</v>
      </c>
      <c r="G164" s="123"/>
      <c r="H164" s="123"/>
      <c r="I164" s="123"/>
      <c r="J164" s="123"/>
    </row>
    <row r="165" spans="1:10" ht="15.75" customHeight="1">
      <c r="A165" s="152"/>
      <c r="B165" s="151"/>
      <c r="C165" s="139"/>
      <c r="D165" s="15" t="s">
        <v>70</v>
      </c>
      <c r="E165" s="14">
        <f t="shared" ref="E165:F165" si="23">E266</f>
        <v>0</v>
      </c>
      <c r="F165" s="14">
        <f t="shared" si="23"/>
        <v>0</v>
      </c>
      <c r="G165" s="123"/>
      <c r="H165" s="123"/>
      <c r="I165" s="123"/>
      <c r="J165" s="123"/>
    </row>
    <row r="166" spans="1:10" ht="15.75" customHeight="1">
      <c r="A166" s="152"/>
      <c r="B166" s="151"/>
      <c r="C166" s="139"/>
      <c r="D166" s="15" t="s">
        <v>23</v>
      </c>
      <c r="E166" s="14">
        <f>E175+E184+E189+E197+E206+E215+E224+E236+E245++E254+E265</f>
        <v>2116.4670000000001</v>
      </c>
      <c r="F166" s="14">
        <f>F175+F184+F189+F197+F206+F215+F224+F236+F245++F254+F265</f>
        <v>2111.3180000000002</v>
      </c>
      <c r="G166" s="123"/>
      <c r="H166" s="123"/>
      <c r="I166" s="123"/>
      <c r="J166" s="123"/>
    </row>
    <row r="167" spans="1:10" ht="15.75" customHeight="1">
      <c r="A167" s="152"/>
      <c r="B167" s="151"/>
      <c r="C167" s="140"/>
      <c r="D167" s="15" t="s">
        <v>71</v>
      </c>
      <c r="E167" s="14"/>
      <c r="F167" s="14"/>
      <c r="G167" s="124"/>
      <c r="H167" s="124"/>
      <c r="I167" s="124"/>
      <c r="J167" s="124"/>
    </row>
    <row r="168" spans="1:10" ht="15.75" customHeight="1">
      <c r="A168" s="171" t="s">
        <v>98</v>
      </c>
      <c r="B168" s="153" t="s">
        <v>67</v>
      </c>
      <c r="C168" s="135" t="s">
        <v>24</v>
      </c>
      <c r="D168" s="15" t="s">
        <v>61</v>
      </c>
      <c r="E168" s="17">
        <f>E169+E170</f>
        <v>206943.30000000002</v>
      </c>
      <c r="F168" s="17">
        <f>F169+F170</f>
        <v>205651.83100000001</v>
      </c>
      <c r="G168" s="119" t="s">
        <v>2</v>
      </c>
      <c r="H168" s="122">
        <v>15</v>
      </c>
      <c r="I168" s="122">
        <v>15</v>
      </c>
      <c r="J168" s="125"/>
    </row>
    <row r="169" spans="1:10" ht="15.75" customHeight="1">
      <c r="A169" s="171"/>
      <c r="B169" s="153"/>
      <c r="C169" s="136"/>
      <c r="D169" s="15" t="s">
        <v>23</v>
      </c>
      <c r="E169" s="14">
        <f>E172+E175</f>
        <v>9848.6999999999989</v>
      </c>
      <c r="F169" s="14">
        <f>F172+F175</f>
        <v>8557.4310000000005</v>
      </c>
      <c r="G169" s="120"/>
      <c r="H169" s="123"/>
      <c r="I169" s="123"/>
      <c r="J169" s="126"/>
    </row>
    <row r="170" spans="1:10" ht="15.75" customHeight="1">
      <c r="A170" s="171"/>
      <c r="B170" s="153"/>
      <c r="C170" s="136"/>
      <c r="D170" s="15" t="s">
        <v>21</v>
      </c>
      <c r="E170" s="14">
        <f>E173+E176</f>
        <v>197094.6</v>
      </c>
      <c r="F170" s="14">
        <f>F173+F176</f>
        <v>197094.39999999999</v>
      </c>
      <c r="G170" s="120"/>
      <c r="H170" s="123"/>
      <c r="I170" s="123"/>
      <c r="J170" s="126"/>
    </row>
    <row r="171" spans="1:10" ht="15.75" customHeight="1">
      <c r="A171" s="171"/>
      <c r="B171" s="151" t="s">
        <v>7</v>
      </c>
      <c r="C171" s="136"/>
      <c r="D171" s="15" t="s">
        <v>61</v>
      </c>
      <c r="E171" s="14">
        <f>E172+E173</f>
        <v>181259.19999999998</v>
      </c>
      <c r="F171" s="14">
        <f>F172+F173</f>
        <v>179967.8</v>
      </c>
      <c r="G171" s="120"/>
      <c r="H171" s="123"/>
      <c r="I171" s="123"/>
      <c r="J171" s="126"/>
    </row>
    <row r="172" spans="1:10" ht="15.75" customHeight="1">
      <c r="A172" s="171"/>
      <c r="B172" s="173"/>
      <c r="C172" s="136"/>
      <c r="D172" s="15" t="s">
        <v>23</v>
      </c>
      <c r="E172" s="14">
        <v>9807.7999999999993</v>
      </c>
      <c r="F172" s="14">
        <v>8516.5</v>
      </c>
      <c r="G172" s="120"/>
      <c r="H172" s="123"/>
      <c r="I172" s="123"/>
      <c r="J172" s="126"/>
    </row>
    <row r="173" spans="1:10" ht="15.75" customHeight="1">
      <c r="A173" s="171"/>
      <c r="B173" s="173"/>
      <c r="C173" s="136"/>
      <c r="D173" s="15" t="s">
        <v>21</v>
      </c>
      <c r="E173" s="14">
        <v>171451.4</v>
      </c>
      <c r="F173" s="14">
        <v>171451.3</v>
      </c>
      <c r="G173" s="120"/>
      <c r="H173" s="123"/>
      <c r="I173" s="123"/>
      <c r="J173" s="126"/>
    </row>
    <row r="174" spans="1:10" ht="15.75" customHeight="1">
      <c r="A174" s="171"/>
      <c r="B174" s="151" t="s">
        <v>97</v>
      </c>
      <c r="C174" s="136"/>
      <c r="D174" s="15" t="s">
        <v>61</v>
      </c>
      <c r="E174" s="14">
        <f>E175+E176</f>
        <v>25684.100000000002</v>
      </c>
      <c r="F174" s="14">
        <f>F175+F176</f>
        <v>25684.030999999999</v>
      </c>
      <c r="G174" s="120"/>
      <c r="H174" s="123"/>
      <c r="I174" s="123"/>
      <c r="J174" s="126"/>
    </row>
    <row r="175" spans="1:10" ht="15.75" customHeight="1">
      <c r="A175" s="171"/>
      <c r="B175" s="151"/>
      <c r="C175" s="136"/>
      <c r="D175" s="15" t="s">
        <v>23</v>
      </c>
      <c r="E175" s="14">
        <v>40.9</v>
      </c>
      <c r="F175" s="14">
        <v>40.930999999999997</v>
      </c>
      <c r="G175" s="120"/>
      <c r="H175" s="123"/>
      <c r="I175" s="123"/>
      <c r="J175" s="126"/>
    </row>
    <row r="176" spans="1:10" ht="15.75" customHeight="1">
      <c r="A176" s="171"/>
      <c r="B176" s="151"/>
      <c r="C176" s="137"/>
      <c r="D176" s="15" t="s">
        <v>21</v>
      </c>
      <c r="E176" s="14">
        <v>25643.200000000001</v>
      </c>
      <c r="F176" s="14">
        <v>25643.1</v>
      </c>
      <c r="G176" s="120"/>
      <c r="H176" s="124"/>
      <c r="I176" s="124"/>
      <c r="J176" s="127"/>
    </row>
    <row r="177" spans="1:10" ht="15.75" customHeight="1">
      <c r="A177" s="150" t="s">
        <v>99</v>
      </c>
      <c r="B177" s="153" t="s">
        <v>67</v>
      </c>
      <c r="C177" s="135" t="s">
        <v>24</v>
      </c>
      <c r="D177" s="15" t="s">
        <v>61</v>
      </c>
      <c r="E177" s="17">
        <f>E178+E179</f>
        <v>63190.034</v>
      </c>
      <c r="F177" s="17">
        <f>F178+F179</f>
        <v>62884.782999999996</v>
      </c>
      <c r="G177" s="120"/>
      <c r="H177" s="122">
        <v>15</v>
      </c>
      <c r="I177" s="122">
        <v>15</v>
      </c>
      <c r="J177" s="125"/>
    </row>
    <row r="178" spans="1:10" ht="15.75" customHeight="1">
      <c r="A178" s="150"/>
      <c r="B178" s="153"/>
      <c r="C178" s="136"/>
      <c r="D178" s="15" t="s">
        <v>23</v>
      </c>
      <c r="E178" s="14">
        <f t="shared" ref="E178:F178" si="24">E181+E184</f>
        <v>2118.4780000000001</v>
      </c>
      <c r="F178" s="14">
        <f t="shared" si="24"/>
        <v>1813.2610000000002</v>
      </c>
      <c r="G178" s="120"/>
      <c r="H178" s="123"/>
      <c r="I178" s="123"/>
      <c r="J178" s="126"/>
    </row>
    <row r="179" spans="1:10" ht="15.75" customHeight="1">
      <c r="A179" s="150"/>
      <c r="B179" s="153"/>
      <c r="C179" s="136"/>
      <c r="D179" s="15" t="s">
        <v>21</v>
      </c>
      <c r="E179" s="14">
        <f>E182+E185</f>
        <v>61071.555999999997</v>
      </c>
      <c r="F179" s="14">
        <f>F182+F185</f>
        <v>61071.521999999997</v>
      </c>
      <c r="G179" s="120"/>
      <c r="H179" s="123"/>
      <c r="I179" s="123"/>
      <c r="J179" s="126"/>
    </row>
    <row r="180" spans="1:10" ht="15.75" customHeight="1">
      <c r="A180" s="150"/>
      <c r="B180" s="151" t="s">
        <v>7</v>
      </c>
      <c r="C180" s="136"/>
      <c r="D180" s="15" t="s">
        <v>61</v>
      </c>
      <c r="E180" s="14">
        <f>E181+E182</f>
        <v>55299.579999999994</v>
      </c>
      <c r="F180" s="14">
        <f>F181+F182</f>
        <v>54994.565999999999</v>
      </c>
      <c r="G180" s="120"/>
      <c r="H180" s="123"/>
      <c r="I180" s="123"/>
      <c r="J180" s="126"/>
    </row>
    <row r="181" spans="1:10" ht="15.75" customHeight="1">
      <c r="A181" s="150"/>
      <c r="B181" s="173"/>
      <c r="C181" s="136"/>
      <c r="D181" s="15" t="s">
        <v>23</v>
      </c>
      <c r="E181" s="14">
        <v>2105.88</v>
      </c>
      <c r="F181" s="14">
        <v>1800.9</v>
      </c>
      <c r="G181" s="120"/>
      <c r="H181" s="123"/>
      <c r="I181" s="123"/>
      <c r="J181" s="126"/>
    </row>
    <row r="182" spans="1:10" ht="15.75" customHeight="1">
      <c r="A182" s="150"/>
      <c r="B182" s="173"/>
      <c r="C182" s="136"/>
      <c r="D182" s="15" t="s">
        <v>21</v>
      </c>
      <c r="E182" s="14">
        <v>53193.7</v>
      </c>
      <c r="F182" s="14">
        <v>53193.665999999997</v>
      </c>
      <c r="G182" s="120"/>
      <c r="H182" s="123"/>
      <c r="I182" s="123"/>
      <c r="J182" s="126"/>
    </row>
    <row r="183" spans="1:10" ht="15.75" customHeight="1">
      <c r="A183" s="150"/>
      <c r="B183" s="151" t="s">
        <v>97</v>
      </c>
      <c r="C183" s="136"/>
      <c r="D183" s="15" t="s">
        <v>61</v>
      </c>
      <c r="E183" s="14">
        <f>E184+E185</f>
        <v>7890.4539999999997</v>
      </c>
      <c r="F183" s="14">
        <f>F184+F185</f>
        <v>7890.2169999999996</v>
      </c>
      <c r="G183" s="120"/>
      <c r="H183" s="123"/>
      <c r="I183" s="123"/>
      <c r="J183" s="126"/>
    </row>
    <row r="184" spans="1:10" ht="15.75" customHeight="1">
      <c r="A184" s="150"/>
      <c r="B184" s="151"/>
      <c r="C184" s="136"/>
      <c r="D184" s="15" t="s">
        <v>23</v>
      </c>
      <c r="E184" s="14">
        <v>12.598000000000001</v>
      </c>
      <c r="F184" s="14">
        <v>12.361000000000001</v>
      </c>
      <c r="G184" s="120"/>
      <c r="H184" s="123"/>
      <c r="I184" s="123"/>
      <c r="J184" s="126"/>
    </row>
    <row r="185" spans="1:10" ht="15.75" customHeight="1">
      <c r="A185" s="150"/>
      <c r="B185" s="151"/>
      <c r="C185" s="137"/>
      <c r="D185" s="15" t="s">
        <v>21</v>
      </c>
      <c r="E185" s="14">
        <v>7877.8559999999998</v>
      </c>
      <c r="F185" s="14">
        <v>7877.8559999999998</v>
      </c>
      <c r="G185" s="120"/>
      <c r="H185" s="124"/>
      <c r="I185" s="124"/>
      <c r="J185" s="127"/>
    </row>
    <row r="186" spans="1:10" ht="15.75" customHeight="1">
      <c r="A186" s="150" t="s">
        <v>100</v>
      </c>
      <c r="B186" s="153" t="s">
        <v>67</v>
      </c>
      <c r="C186" s="135" t="s">
        <v>24</v>
      </c>
      <c r="D186" s="15" t="s">
        <v>61</v>
      </c>
      <c r="E186" s="17">
        <f>E187</f>
        <v>3106.5513000000001</v>
      </c>
      <c r="F186" s="17">
        <f>F187</f>
        <v>3093.279</v>
      </c>
      <c r="G186" s="120"/>
      <c r="H186" s="122">
        <v>15</v>
      </c>
      <c r="I186" s="122">
        <v>15</v>
      </c>
      <c r="J186" s="125"/>
    </row>
    <row r="187" spans="1:10" ht="15.75" customHeight="1">
      <c r="A187" s="150"/>
      <c r="B187" s="153"/>
      <c r="C187" s="136"/>
      <c r="D187" s="15" t="s">
        <v>23</v>
      </c>
      <c r="E187" s="14">
        <f>E188+E189</f>
        <v>3106.5513000000001</v>
      </c>
      <c r="F187" s="14">
        <f>F188+F189</f>
        <v>3093.279</v>
      </c>
      <c r="G187" s="120"/>
      <c r="H187" s="123"/>
      <c r="I187" s="123"/>
      <c r="J187" s="126"/>
    </row>
    <row r="188" spans="1:10" ht="66" customHeight="1">
      <c r="A188" s="150"/>
      <c r="B188" s="23" t="s">
        <v>8</v>
      </c>
      <c r="C188" s="136"/>
      <c r="D188" s="15" t="s">
        <v>23</v>
      </c>
      <c r="E188" s="14">
        <v>2773.4133000000002</v>
      </c>
      <c r="F188" s="14">
        <v>2760.1410000000001</v>
      </c>
      <c r="G188" s="120"/>
      <c r="H188" s="123"/>
      <c r="I188" s="123"/>
      <c r="J188" s="126"/>
    </row>
    <row r="189" spans="1:10" ht="31.5">
      <c r="A189" s="150"/>
      <c r="B189" s="23" t="s">
        <v>97</v>
      </c>
      <c r="C189" s="137"/>
      <c r="D189" s="15" t="s">
        <v>23</v>
      </c>
      <c r="E189" s="14">
        <v>333.13799999999998</v>
      </c>
      <c r="F189" s="14">
        <v>333.13799999999998</v>
      </c>
      <c r="G189" s="121"/>
      <c r="H189" s="124"/>
      <c r="I189" s="124"/>
      <c r="J189" s="127"/>
    </row>
    <row r="190" spans="1:10" ht="15.75" customHeight="1">
      <c r="A190" s="171" t="s">
        <v>101</v>
      </c>
      <c r="B190" s="153" t="s">
        <v>67</v>
      </c>
      <c r="C190" s="135" t="s">
        <v>24</v>
      </c>
      <c r="D190" s="15" t="s">
        <v>61</v>
      </c>
      <c r="E190" s="17">
        <f>E191+E192</f>
        <v>796.63</v>
      </c>
      <c r="F190" s="17">
        <f>F191+F192</f>
        <v>796.58879999999999</v>
      </c>
      <c r="G190" s="119" t="s">
        <v>2</v>
      </c>
      <c r="H190" s="122">
        <v>15</v>
      </c>
      <c r="I190" s="122">
        <v>15</v>
      </c>
      <c r="J190" s="125"/>
    </row>
    <row r="191" spans="1:10" ht="15.75" customHeight="1">
      <c r="A191" s="171"/>
      <c r="B191" s="153"/>
      <c r="C191" s="136"/>
      <c r="D191" s="15" t="s">
        <v>23</v>
      </c>
      <c r="E191" s="14">
        <f>E194+E197</f>
        <v>222.05200000000002</v>
      </c>
      <c r="F191" s="14">
        <f>F194+F197</f>
        <v>222.06100000000001</v>
      </c>
      <c r="G191" s="120"/>
      <c r="H191" s="123"/>
      <c r="I191" s="123"/>
      <c r="J191" s="126"/>
    </row>
    <row r="192" spans="1:10" ht="15.75" customHeight="1">
      <c r="A192" s="171"/>
      <c r="B192" s="153"/>
      <c r="C192" s="136"/>
      <c r="D192" s="15" t="s">
        <v>21</v>
      </c>
      <c r="E192" s="14">
        <f>E195+E198</f>
        <v>574.57799999999997</v>
      </c>
      <c r="F192" s="14">
        <f>F195+F198</f>
        <v>574.52779999999996</v>
      </c>
      <c r="G192" s="120"/>
      <c r="H192" s="123"/>
      <c r="I192" s="123"/>
      <c r="J192" s="126"/>
    </row>
    <row r="193" spans="1:10" ht="15.75" customHeight="1">
      <c r="A193" s="171"/>
      <c r="B193" s="151" t="s">
        <v>8</v>
      </c>
      <c r="C193" s="136"/>
      <c r="D193" s="15" t="s">
        <v>61</v>
      </c>
      <c r="E193" s="14">
        <f>E194+E195</f>
        <v>678.178</v>
      </c>
      <c r="F193" s="14">
        <f>F194+F195</f>
        <v>678.13679999999999</v>
      </c>
      <c r="G193" s="120"/>
      <c r="H193" s="123"/>
      <c r="I193" s="123"/>
      <c r="J193" s="126"/>
    </row>
    <row r="194" spans="1:10" ht="15.75" customHeight="1">
      <c r="A194" s="171"/>
      <c r="B194" s="151"/>
      <c r="C194" s="136"/>
      <c r="D194" s="15" t="s">
        <v>23</v>
      </c>
      <c r="E194" s="14">
        <v>125.9</v>
      </c>
      <c r="F194" s="14">
        <v>125.90900000000001</v>
      </c>
      <c r="G194" s="120"/>
      <c r="H194" s="123"/>
      <c r="I194" s="123"/>
      <c r="J194" s="126"/>
    </row>
    <row r="195" spans="1:10" ht="15.75" customHeight="1">
      <c r="A195" s="171"/>
      <c r="B195" s="151"/>
      <c r="C195" s="136"/>
      <c r="D195" s="15" t="s">
        <v>21</v>
      </c>
      <c r="E195" s="14">
        <v>552.27800000000002</v>
      </c>
      <c r="F195" s="14">
        <v>552.2278</v>
      </c>
      <c r="G195" s="120"/>
      <c r="H195" s="123"/>
      <c r="I195" s="123"/>
      <c r="J195" s="126"/>
    </row>
    <row r="196" spans="1:10" ht="15.75" customHeight="1">
      <c r="A196" s="171"/>
      <c r="B196" s="151" t="s">
        <v>97</v>
      </c>
      <c r="C196" s="136"/>
      <c r="D196" s="15" t="s">
        <v>61</v>
      </c>
      <c r="E196" s="14">
        <f>E197+E198</f>
        <v>118.452</v>
      </c>
      <c r="F196" s="14">
        <f>F197+F198</f>
        <v>118.452</v>
      </c>
      <c r="G196" s="120"/>
      <c r="H196" s="123"/>
      <c r="I196" s="123"/>
      <c r="J196" s="126"/>
    </row>
    <row r="197" spans="1:10" ht="15.75" customHeight="1">
      <c r="A197" s="171"/>
      <c r="B197" s="151"/>
      <c r="C197" s="136"/>
      <c r="D197" s="15" t="s">
        <v>23</v>
      </c>
      <c r="E197" s="14">
        <v>96.152000000000001</v>
      </c>
      <c r="F197" s="14">
        <v>96.152000000000001</v>
      </c>
      <c r="G197" s="120"/>
      <c r="H197" s="123"/>
      <c r="I197" s="123"/>
      <c r="J197" s="126"/>
    </row>
    <row r="198" spans="1:10" ht="15.75" customHeight="1">
      <c r="A198" s="171"/>
      <c r="B198" s="151"/>
      <c r="C198" s="137"/>
      <c r="D198" s="15" t="s">
        <v>21</v>
      </c>
      <c r="E198" s="14">
        <v>22.3</v>
      </c>
      <c r="F198" s="14">
        <v>22.3</v>
      </c>
      <c r="G198" s="120"/>
      <c r="H198" s="124"/>
      <c r="I198" s="124"/>
      <c r="J198" s="127"/>
    </row>
    <row r="199" spans="1:10" ht="15.75" customHeight="1">
      <c r="A199" s="171" t="s">
        <v>102</v>
      </c>
      <c r="B199" s="153" t="s">
        <v>67</v>
      </c>
      <c r="C199" s="135" t="s">
        <v>24</v>
      </c>
      <c r="D199" s="15" t="s">
        <v>61</v>
      </c>
      <c r="E199" s="17">
        <f>E200+E201</f>
        <v>669.6</v>
      </c>
      <c r="F199" s="17">
        <f>F200+F201</f>
        <v>669.56399999999996</v>
      </c>
      <c r="G199" s="120"/>
      <c r="H199" s="122">
        <v>15</v>
      </c>
      <c r="I199" s="122">
        <v>15</v>
      </c>
      <c r="J199" s="125"/>
    </row>
    <row r="200" spans="1:10" ht="15.75" customHeight="1">
      <c r="A200" s="171"/>
      <c r="B200" s="153"/>
      <c r="C200" s="136"/>
      <c r="D200" s="15" t="s">
        <v>23</v>
      </c>
      <c r="E200" s="14">
        <f>E203+E206</f>
        <v>669.6</v>
      </c>
      <c r="F200" s="14">
        <f>F203+F206</f>
        <v>669.56399999999996</v>
      </c>
      <c r="G200" s="120"/>
      <c r="H200" s="123"/>
      <c r="I200" s="123"/>
      <c r="J200" s="126"/>
    </row>
    <row r="201" spans="1:10" ht="15.75" customHeight="1">
      <c r="A201" s="171"/>
      <c r="B201" s="153"/>
      <c r="C201" s="136"/>
      <c r="D201" s="15" t="s">
        <v>21</v>
      </c>
      <c r="E201" s="14">
        <f>E204+E207</f>
        <v>0</v>
      </c>
      <c r="F201" s="14">
        <f>F204+F207</f>
        <v>0</v>
      </c>
      <c r="G201" s="120"/>
      <c r="H201" s="123"/>
      <c r="I201" s="123"/>
      <c r="J201" s="126"/>
    </row>
    <row r="202" spans="1:10" ht="15.75" customHeight="1">
      <c r="A202" s="171"/>
      <c r="B202" s="151" t="s">
        <v>7</v>
      </c>
      <c r="C202" s="136"/>
      <c r="D202" s="15" t="s">
        <v>61</v>
      </c>
      <c r="E202" s="14">
        <f>E203+E204</f>
        <v>662.6</v>
      </c>
      <c r="F202" s="14">
        <f>F203+F204</f>
        <v>662.56399999999996</v>
      </c>
      <c r="G202" s="120"/>
      <c r="H202" s="123"/>
      <c r="I202" s="123"/>
      <c r="J202" s="126"/>
    </row>
    <row r="203" spans="1:10" ht="15.75" customHeight="1">
      <c r="A203" s="171"/>
      <c r="B203" s="151"/>
      <c r="C203" s="136"/>
      <c r="D203" s="15" t="s">
        <v>23</v>
      </c>
      <c r="E203" s="14">
        <v>662.6</v>
      </c>
      <c r="F203" s="14">
        <v>662.56399999999996</v>
      </c>
      <c r="G203" s="120"/>
      <c r="H203" s="123"/>
      <c r="I203" s="123"/>
      <c r="J203" s="126"/>
    </row>
    <row r="204" spans="1:10" ht="15.75" customHeight="1">
      <c r="A204" s="171"/>
      <c r="B204" s="151"/>
      <c r="C204" s="136"/>
      <c r="D204" s="15" t="s">
        <v>21</v>
      </c>
      <c r="E204" s="14">
        <v>0</v>
      </c>
      <c r="F204" s="14">
        <v>0</v>
      </c>
      <c r="G204" s="120"/>
      <c r="H204" s="123"/>
      <c r="I204" s="123"/>
      <c r="J204" s="126"/>
    </row>
    <row r="205" spans="1:10" ht="15.75" customHeight="1">
      <c r="A205" s="171"/>
      <c r="B205" s="151" t="s">
        <v>97</v>
      </c>
      <c r="C205" s="136"/>
      <c r="D205" s="15" t="s">
        <v>61</v>
      </c>
      <c r="E205" s="14">
        <f t="shared" ref="E205:F205" si="25">E206+E207</f>
        <v>7</v>
      </c>
      <c r="F205" s="14">
        <f t="shared" si="25"/>
        <v>7</v>
      </c>
      <c r="G205" s="120"/>
      <c r="H205" s="123"/>
      <c r="I205" s="123"/>
      <c r="J205" s="126"/>
    </row>
    <row r="206" spans="1:10" ht="15.75" customHeight="1">
      <c r="A206" s="171"/>
      <c r="B206" s="151"/>
      <c r="C206" s="136"/>
      <c r="D206" s="15" t="s">
        <v>23</v>
      </c>
      <c r="E206" s="14">
        <v>7</v>
      </c>
      <c r="F206" s="14">
        <v>7</v>
      </c>
      <c r="G206" s="120"/>
      <c r="H206" s="123"/>
      <c r="I206" s="123"/>
      <c r="J206" s="126"/>
    </row>
    <row r="207" spans="1:10" ht="15.75" customHeight="1">
      <c r="A207" s="171"/>
      <c r="B207" s="151"/>
      <c r="C207" s="137"/>
      <c r="D207" s="15" t="s">
        <v>21</v>
      </c>
      <c r="E207" s="14">
        <v>0</v>
      </c>
      <c r="F207" s="14">
        <v>0</v>
      </c>
      <c r="G207" s="120"/>
      <c r="H207" s="124"/>
      <c r="I207" s="124"/>
      <c r="J207" s="127"/>
    </row>
    <row r="208" spans="1:10" ht="15.75" customHeight="1">
      <c r="A208" s="171" t="s">
        <v>103</v>
      </c>
      <c r="B208" s="153" t="s">
        <v>67</v>
      </c>
      <c r="C208" s="135" t="s">
        <v>24</v>
      </c>
      <c r="D208" s="15" t="s">
        <v>61</v>
      </c>
      <c r="E208" s="17">
        <f>E209+E210</f>
        <v>29050.861999999997</v>
      </c>
      <c r="F208" s="17">
        <f>F209+F210</f>
        <v>29014.837</v>
      </c>
      <c r="G208" s="120"/>
      <c r="H208" s="122">
        <v>15</v>
      </c>
      <c r="I208" s="122">
        <v>15</v>
      </c>
      <c r="J208" s="125"/>
    </row>
    <row r="209" spans="1:10" ht="15.75" customHeight="1">
      <c r="A209" s="171"/>
      <c r="B209" s="153"/>
      <c r="C209" s="136"/>
      <c r="D209" s="15" t="s">
        <v>23</v>
      </c>
      <c r="E209" s="14">
        <f>E212+E215</f>
        <v>20696.295999999998</v>
      </c>
      <c r="F209" s="14">
        <f>F212+F215</f>
        <v>20681.674999999999</v>
      </c>
      <c r="G209" s="120"/>
      <c r="H209" s="123"/>
      <c r="I209" s="123"/>
      <c r="J209" s="126"/>
    </row>
    <row r="210" spans="1:10" ht="15.75" customHeight="1">
      <c r="A210" s="171"/>
      <c r="B210" s="153"/>
      <c r="C210" s="136"/>
      <c r="D210" s="15" t="s">
        <v>21</v>
      </c>
      <c r="E210" s="14">
        <f>E213+E216</f>
        <v>8354.5659999999989</v>
      </c>
      <c r="F210" s="14">
        <f>F213+F216</f>
        <v>8333.1620000000003</v>
      </c>
      <c r="G210" s="120"/>
      <c r="H210" s="123"/>
      <c r="I210" s="123"/>
      <c r="J210" s="126"/>
    </row>
    <row r="211" spans="1:10" ht="15.75" customHeight="1">
      <c r="A211" s="171"/>
      <c r="B211" s="151" t="s">
        <v>8</v>
      </c>
      <c r="C211" s="136"/>
      <c r="D211" s="15" t="s">
        <v>61</v>
      </c>
      <c r="E211" s="14">
        <f>E212+E213</f>
        <v>25009.184999999998</v>
      </c>
      <c r="F211" s="14">
        <f>F212+F213</f>
        <v>24973.166000000001</v>
      </c>
      <c r="G211" s="120"/>
      <c r="H211" s="123"/>
      <c r="I211" s="123"/>
      <c r="J211" s="126"/>
    </row>
    <row r="212" spans="1:10" ht="15.75" customHeight="1">
      <c r="A212" s="171"/>
      <c r="B212" s="151"/>
      <c r="C212" s="136"/>
      <c r="D212" s="15" t="s">
        <v>23</v>
      </c>
      <c r="E212" s="14">
        <v>19507.546999999999</v>
      </c>
      <c r="F212" s="14">
        <v>19492.932000000001</v>
      </c>
      <c r="G212" s="120"/>
      <c r="H212" s="123"/>
      <c r="I212" s="123"/>
      <c r="J212" s="126"/>
    </row>
    <row r="213" spans="1:10" ht="15.75" customHeight="1">
      <c r="A213" s="171"/>
      <c r="B213" s="151"/>
      <c r="C213" s="136"/>
      <c r="D213" s="15" t="s">
        <v>21</v>
      </c>
      <c r="E213" s="14">
        <v>5501.6379999999999</v>
      </c>
      <c r="F213" s="14">
        <v>5480.2340000000004</v>
      </c>
      <c r="G213" s="120"/>
      <c r="H213" s="123"/>
      <c r="I213" s="123"/>
      <c r="J213" s="126"/>
    </row>
    <row r="214" spans="1:10" ht="15.75" customHeight="1">
      <c r="A214" s="171"/>
      <c r="B214" s="151" t="s">
        <v>97</v>
      </c>
      <c r="C214" s="136"/>
      <c r="D214" s="15" t="s">
        <v>61</v>
      </c>
      <c r="E214" s="14">
        <f>E215+E216</f>
        <v>4041.6769999999997</v>
      </c>
      <c r="F214" s="14">
        <f>F215+F216</f>
        <v>4041.6709999999998</v>
      </c>
      <c r="G214" s="120"/>
      <c r="H214" s="123"/>
      <c r="I214" s="123"/>
      <c r="J214" s="126"/>
    </row>
    <row r="215" spans="1:10" ht="15.75" customHeight="1">
      <c r="A215" s="171"/>
      <c r="B215" s="151"/>
      <c r="C215" s="136"/>
      <c r="D215" s="15" t="s">
        <v>23</v>
      </c>
      <c r="E215" s="14">
        <v>1188.749</v>
      </c>
      <c r="F215" s="14">
        <v>1188.7429999999999</v>
      </c>
      <c r="G215" s="120"/>
      <c r="H215" s="123"/>
      <c r="I215" s="123"/>
      <c r="J215" s="126"/>
    </row>
    <row r="216" spans="1:10" ht="15.75" customHeight="1">
      <c r="A216" s="171"/>
      <c r="B216" s="151"/>
      <c r="C216" s="137"/>
      <c r="D216" s="15" t="s">
        <v>21</v>
      </c>
      <c r="E216" s="14">
        <v>2852.9279999999999</v>
      </c>
      <c r="F216" s="14">
        <v>2852.9279999999999</v>
      </c>
      <c r="G216" s="120"/>
      <c r="H216" s="124"/>
      <c r="I216" s="124"/>
      <c r="J216" s="127"/>
    </row>
    <row r="217" spans="1:10" ht="15.75" customHeight="1">
      <c r="A217" s="154" t="s">
        <v>104</v>
      </c>
      <c r="B217" s="153" t="s">
        <v>67</v>
      </c>
      <c r="C217" s="135" t="s">
        <v>24</v>
      </c>
      <c r="D217" s="15" t="s">
        <v>61</v>
      </c>
      <c r="E217" s="17">
        <f>E218+E219</f>
        <v>335</v>
      </c>
      <c r="F217" s="17">
        <f>F218+F219</f>
        <v>332.952</v>
      </c>
      <c r="G217" s="120"/>
      <c r="H217" s="122">
        <v>15</v>
      </c>
      <c r="I217" s="122">
        <v>15</v>
      </c>
      <c r="J217" s="125"/>
    </row>
    <row r="218" spans="1:10" ht="15.75" customHeight="1">
      <c r="A218" s="155"/>
      <c r="B218" s="153"/>
      <c r="C218" s="136"/>
      <c r="D218" s="15" t="s">
        <v>23</v>
      </c>
      <c r="E218" s="14">
        <f>E221+E224</f>
        <v>335</v>
      </c>
      <c r="F218" s="14">
        <f>F221+F224</f>
        <v>332.952</v>
      </c>
      <c r="G218" s="120"/>
      <c r="H218" s="123"/>
      <c r="I218" s="123"/>
      <c r="J218" s="126"/>
    </row>
    <row r="219" spans="1:10" ht="15.75" customHeight="1">
      <c r="A219" s="155"/>
      <c r="B219" s="153"/>
      <c r="C219" s="136"/>
      <c r="D219" s="15" t="s">
        <v>21</v>
      </c>
      <c r="E219" s="14">
        <f>E222+E225</f>
        <v>0</v>
      </c>
      <c r="F219" s="14">
        <f>F222+F225</f>
        <v>0</v>
      </c>
      <c r="G219" s="120"/>
      <c r="H219" s="123"/>
      <c r="I219" s="123"/>
      <c r="J219" s="126"/>
    </row>
    <row r="220" spans="1:10" ht="15.75" customHeight="1">
      <c r="A220" s="155"/>
      <c r="B220" s="151" t="s">
        <v>8</v>
      </c>
      <c r="C220" s="136"/>
      <c r="D220" s="15" t="s">
        <v>61</v>
      </c>
      <c r="E220" s="14">
        <f>E221+E222</f>
        <v>303.3</v>
      </c>
      <c r="F220" s="14">
        <f>F221+F222</f>
        <v>303.327</v>
      </c>
      <c r="G220" s="120"/>
      <c r="H220" s="123"/>
      <c r="I220" s="123"/>
      <c r="J220" s="126"/>
    </row>
    <row r="221" spans="1:10" ht="15.75" customHeight="1">
      <c r="A221" s="155"/>
      <c r="B221" s="151"/>
      <c r="C221" s="136"/>
      <c r="D221" s="15" t="s">
        <v>23</v>
      </c>
      <c r="E221" s="14">
        <v>303.3</v>
      </c>
      <c r="F221" s="14">
        <v>303.327</v>
      </c>
      <c r="G221" s="120"/>
      <c r="H221" s="123"/>
      <c r="I221" s="123"/>
      <c r="J221" s="126"/>
    </row>
    <row r="222" spans="1:10" ht="15.75" customHeight="1">
      <c r="A222" s="155"/>
      <c r="B222" s="151"/>
      <c r="C222" s="136"/>
      <c r="D222" s="15" t="s">
        <v>21</v>
      </c>
      <c r="E222" s="14">
        <v>0</v>
      </c>
      <c r="F222" s="14">
        <v>0</v>
      </c>
      <c r="G222" s="120"/>
      <c r="H222" s="123"/>
      <c r="I222" s="123"/>
      <c r="J222" s="126"/>
    </row>
    <row r="223" spans="1:10" ht="15.75" customHeight="1">
      <c r="A223" s="155"/>
      <c r="B223" s="151" t="s">
        <v>97</v>
      </c>
      <c r="C223" s="136"/>
      <c r="D223" s="15" t="s">
        <v>61</v>
      </c>
      <c r="E223" s="14">
        <f>E224+E225</f>
        <v>31.7</v>
      </c>
      <c r="F223" s="14">
        <f>F224+F225</f>
        <v>29.625</v>
      </c>
      <c r="G223" s="120"/>
      <c r="H223" s="123"/>
      <c r="I223" s="123"/>
      <c r="J223" s="126"/>
    </row>
    <row r="224" spans="1:10" ht="15.75" customHeight="1">
      <c r="A224" s="155"/>
      <c r="B224" s="151"/>
      <c r="C224" s="136"/>
      <c r="D224" s="15" t="s">
        <v>23</v>
      </c>
      <c r="E224" s="14">
        <v>31.7</v>
      </c>
      <c r="F224" s="14">
        <v>29.625</v>
      </c>
      <c r="G224" s="120"/>
      <c r="H224" s="123"/>
      <c r="I224" s="123"/>
      <c r="J224" s="126"/>
    </row>
    <row r="225" spans="1:10" ht="15.75" customHeight="1">
      <c r="A225" s="156"/>
      <c r="B225" s="151"/>
      <c r="C225" s="137"/>
      <c r="D225" s="15" t="s">
        <v>21</v>
      </c>
      <c r="E225" s="14">
        <v>0</v>
      </c>
      <c r="F225" s="14">
        <v>0</v>
      </c>
      <c r="G225" s="120"/>
      <c r="H225" s="124"/>
      <c r="I225" s="124"/>
      <c r="J225" s="127"/>
    </row>
    <row r="226" spans="1:10" ht="15.75" customHeight="1">
      <c r="A226" s="150" t="s">
        <v>105</v>
      </c>
      <c r="B226" s="151" t="s">
        <v>8</v>
      </c>
      <c r="C226" s="138" t="s">
        <v>24</v>
      </c>
      <c r="D226" s="15" t="s">
        <v>61</v>
      </c>
      <c r="E226" s="17">
        <f>E227+E228</f>
        <v>439.7</v>
      </c>
      <c r="F226" s="17">
        <f>F227+F228</f>
        <v>439.74099999999999</v>
      </c>
      <c r="G226" s="120"/>
      <c r="H226" s="122">
        <v>4</v>
      </c>
      <c r="I226" s="122">
        <v>4</v>
      </c>
      <c r="J226" s="125"/>
    </row>
    <row r="227" spans="1:10" ht="15.75" customHeight="1">
      <c r="A227" s="150"/>
      <c r="B227" s="151"/>
      <c r="C227" s="139"/>
      <c r="D227" s="15" t="s">
        <v>23</v>
      </c>
      <c r="E227" s="14">
        <v>439.7</v>
      </c>
      <c r="F227" s="14">
        <v>439.74099999999999</v>
      </c>
      <c r="G227" s="120"/>
      <c r="H227" s="123"/>
      <c r="I227" s="123"/>
      <c r="J227" s="126"/>
    </row>
    <row r="228" spans="1:10" ht="15.75" customHeight="1">
      <c r="A228" s="150"/>
      <c r="B228" s="151"/>
      <c r="C228" s="140"/>
      <c r="D228" s="15" t="s">
        <v>21</v>
      </c>
      <c r="E228" s="14">
        <v>0</v>
      </c>
      <c r="F228" s="14">
        <v>0</v>
      </c>
      <c r="G228" s="121"/>
      <c r="H228" s="124"/>
      <c r="I228" s="124"/>
      <c r="J228" s="127"/>
    </row>
    <row r="229" spans="1:10" ht="15.75" customHeight="1">
      <c r="A229" s="172" t="s">
        <v>106</v>
      </c>
      <c r="B229" s="153" t="s">
        <v>67</v>
      </c>
      <c r="C229" s="135" t="s">
        <v>24</v>
      </c>
      <c r="D229" s="15" t="s">
        <v>61</v>
      </c>
      <c r="E229" s="17">
        <f>E230+E231</f>
        <v>2212.1999999999998</v>
      </c>
      <c r="F229" s="17">
        <f>F230+F231</f>
        <v>2212.2399999999998</v>
      </c>
      <c r="G229" s="119" t="s">
        <v>2</v>
      </c>
      <c r="H229" s="122">
        <v>15</v>
      </c>
      <c r="I229" s="122">
        <v>15</v>
      </c>
      <c r="J229" s="125"/>
    </row>
    <row r="230" spans="1:10" ht="15.75" customHeight="1">
      <c r="A230" s="172"/>
      <c r="B230" s="153"/>
      <c r="C230" s="136"/>
      <c r="D230" s="15" t="s">
        <v>23</v>
      </c>
      <c r="E230" s="14">
        <f>E233+E236</f>
        <v>2212.1999999999998</v>
      </c>
      <c r="F230" s="14">
        <f>F233+F236</f>
        <v>2212.2399999999998</v>
      </c>
      <c r="G230" s="120"/>
      <c r="H230" s="123"/>
      <c r="I230" s="123"/>
      <c r="J230" s="126"/>
    </row>
    <row r="231" spans="1:10" ht="15.75" customHeight="1">
      <c r="A231" s="172"/>
      <c r="B231" s="153"/>
      <c r="C231" s="136"/>
      <c r="D231" s="15" t="s">
        <v>21</v>
      </c>
      <c r="E231" s="14">
        <f>E234+E237</f>
        <v>0</v>
      </c>
      <c r="F231" s="14">
        <f>F234+F237</f>
        <v>0</v>
      </c>
      <c r="G231" s="120"/>
      <c r="H231" s="123"/>
      <c r="I231" s="123"/>
      <c r="J231" s="126"/>
    </row>
    <row r="232" spans="1:10" ht="15.75" customHeight="1">
      <c r="A232" s="172"/>
      <c r="B232" s="151" t="s">
        <v>8</v>
      </c>
      <c r="C232" s="136"/>
      <c r="D232" s="15" t="s">
        <v>61</v>
      </c>
      <c r="E232" s="14">
        <f>E233+E234</f>
        <v>2033.2</v>
      </c>
      <c r="F232" s="14">
        <f>F233+F234</f>
        <v>2033.2439999999999</v>
      </c>
      <c r="G232" s="120"/>
      <c r="H232" s="123"/>
      <c r="I232" s="123"/>
      <c r="J232" s="126"/>
    </row>
    <row r="233" spans="1:10" ht="15.75" customHeight="1">
      <c r="A233" s="172"/>
      <c r="B233" s="151"/>
      <c r="C233" s="136"/>
      <c r="D233" s="15" t="s">
        <v>23</v>
      </c>
      <c r="E233" s="14">
        <v>2033.2</v>
      </c>
      <c r="F233" s="14">
        <v>2033.2439999999999</v>
      </c>
      <c r="G233" s="120"/>
      <c r="H233" s="123"/>
      <c r="I233" s="123"/>
      <c r="J233" s="126"/>
    </row>
    <row r="234" spans="1:10" ht="15.75" customHeight="1">
      <c r="A234" s="172"/>
      <c r="B234" s="151"/>
      <c r="C234" s="136"/>
      <c r="D234" s="15" t="s">
        <v>21</v>
      </c>
      <c r="E234" s="14">
        <v>0</v>
      </c>
      <c r="F234" s="14">
        <v>0</v>
      </c>
      <c r="G234" s="120"/>
      <c r="H234" s="123"/>
      <c r="I234" s="123"/>
      <c r="J234" s="126"/>
    </row>
    <row r="235" spans="1:10" ht="15.75" customHeight="1">
      <c r="A235" s="172"/>
      <c r="B235" s="151" t="s">
        <v>97</v>
      </c>
      <c r="C235" s="136"/>
      <c r="D235" s="15" t="s">
        <v>61</v>
      </c>
      <c r="E235" s="14">
        <f>E236+E237</f>
        <v>179</v>
      </c>
      <c r="F235" s="14">
        <f>F236+F237</f>
        <v>178.99600000000001</v>
      </c>
      <c r="G235" s="120"/>
      <c r="H235" s="123"/>
      <c r="I235" s="123"/>
      <c r="J235" s="126"/>
    </row>
    <row r="236" spans="1:10" ht="15.75" customHeight="1">
      <c r="A236" s="172"/>
      <c r="B236" s="151"/>
      <c r="C236" s="136"/>
      <c r="D236" s="15" t="s">
        <v>23</v>
      </c>
      <c r="E236" s="14">
        <v>179</v>
      </c>
      <c r="F236" s="14">
        <v>178.99600000000001</v>
      </c>
      <c r="G236" s="120"/>
      <c r="H236" s="123"/>
      <c r="I236" s="123"/>
      <c r="J236" s="126"/>
    </row>
    <row r="237" spans="1:10" ht="15.75" customHeight="1">
      <c r="A237" s="172"/>
      <c r="B237" s="151"/>
      <c r="C237" s="137"/>
      <c r="D237" s="15" t="s">
        <v>21</v>
      </c>
      <c r="E237" s="14">
        <v>0</v>
      </c>
      <c r="F237" s="14">
        <v>0</v>
      </c>
      <c r="G237" s="120"/>
      <c r="H237" s="124"/>
      <c r="I237" s="124"/>
      <c r="J237" s="127"/>
    </row>
    <row r="238" spans="1:10" ht="15.75" customHeight="1">
      <c r="A238" s="171" t="s">
        <v>107</v>
      </c>
      <c r="B238" s="153" t="s">
        <v>67</v>
      </c>
      <c r="C238" s="135" t="s">
        <v>24</v>
      </c>
      <c r="D238" s="15" t="s">
        <v>61</v>
      </c>
      <c r="E238" s="17">
        <f>E239+E240</f>
        <v>252.3</v>
      </c>
      <c r="F238" s="17">
        <f>F239+F240</f>
        <v>189.57</v>
      </c>
      <c r="G238" s="120"/>
      <c r="H238" s="122">
        <v>15</v>
      </c>
      <c r="I238" s="122">
        <v>15</v>
      </c>
      <c r="J238" s="125"/>
    </row>
    <row r="239" spans="1:10" ht="15.75" customHeight="1">
      <c r="A239" s="171"/>
      <c r="B239" s="153"/>
      <c r="C239" s="136"/>
      <c r="D239" s="15" t="s">
        <v>23</v>
      </c>
      <c r="E239" s="14">
        <f>E242+E245</f>
        <v>252.3</v>
      </c>
      <c r="F239" s="14">
        <f>F242+F245</f>
        <v>189.57</v>
      </c>
      <c r="G239" s="120"/>
      <c r="H239" s="123"/>
      <c r="I239" s="123"/>
      <c r="J239" s="126"/>
    </row>
    <row r="240" spans="1:10" ht="15.75" customHeight="1">
      <c r="A240" s="171"/>
      <c r="B240" s="153"/>
      <c r="C240" s="136"/>
      <c r="D240" s="15" t="s">
        <v>21</v>
      </c>
      <c r="E240" s="14">
        <f>E243+E246</f>
        <v>0</v>
      </c>
      <c r="F240" s="14">
        <f>F243+F246</f>
        <v>0</v>
      </c>
      <c r="G240" s="120"/>
      <c r="H240" s="123"/>
      <c r="I240" s="123"/>
      <c r="J240" s="126"/>
    </row>
    <row r="241" spans="1:10" ht="15.75" customHeight="1">
      <c r="A241" s="171"/>
      <c r="B241" s="151" t="s">
        <v>8</v>
      </c>
      <c r="C241" s="136"/>
      <c r="D241" s="15" t="s">
        <v>61</v>
      </c>
      <c r="E241" s="14">
        <f>E242+E243</f>
        <v>162.80000000000001</v>
      </c>
      <c r="F241" s="14">
        <f>F242+F243</f>
        <v>102.125</v>
      </c>
      <c r="G241" s="120"/>
      <c r="H241" s="123"/>
      <c r="I241" s="123"/>
      <c r="J241" s="126"/>
    </row>
    <row r="242" spans="1:10" ht="15.75" customHeight="1">
      <c r="A242" s="171"/>
      <c r="B242" s="151"/>
      <c r="C242" s="136"/>
      <c r="D242" s="15" t="s">
        <v>23</v>
      </c>
      <c r="E242" s="14">
        <v>162.80000000000001</v>
      </c>
      <c r="F242" s="14">
        <v>102.125</v>
      </c>
      <c r="G242" s="120"/>
      <c r="H242" s="123"/>
      <c r="I242" s="123"/>
      <c r="J242" s="126"/>
    </row>
    <row r="243" spans="1:10" ht="15.75" customHeight="1">
      <c r="A243" s="171"/>
      <c r="B243" s="151"/>
      <c r="C243" s="136"/>
      <c r="D243" s="15" t="s">
        <v>21</v>
      </c>
      <c r="E243" s="14">
        <v>0</v>
      </c>
      <c r="F243" s="14">
        <v>0</v>
      </c>
      <c r="G243" s="120"/>
      <c r="H243" s="123"/>
      <c r="I243" s="123"/>
      <c r="J243" s="126"/>
    </row>
    <row r="244" spans="1:10" ht="15.75" customHeight="1">
      <c r="A244" s="171"/>
      <c r="B244" s="151" t="s">
        <v>97</v>
      </c>
      <c r="C244" s="136"/>
      <c r="D244" s="15" t="s">
        <v>61</v>
      </c>
      <c r="E244" s="14">
        <f>E245+E246</f>
        <v>89.5</v>
      </c>
      <c r="F244" s="14">
        <f>F245+F246</f>
        <v>87.444999999999993</v>
      </c>
      <c r="G244" s="120"/>
      <c r="H244" s="123"/>
      <c r="I244" s="123"/>
      <c r="J244" s="126"/>
    </row>
    <row r="245" spans="1:10" ht="15.75" customHeight="1">
      <c r="A245" s="171"/>
      <c r="B245" s="151"/>
      <c r="C245" s="136"/>
      <c r="D245" s="15" t="s">
        <v>23</v>
      </c>
      <c r="E245" s="14">
        <v>89.5</v>
      </c>
      <c r="F245" s="14">
        <v>87.444999999999993</v>
      </c>
      <c r="G245" s="120"/>
      <c r="H245" s="123"/>
      <c r="I245" s="123"/>
      <c r="J245" s="126"/>
    </row>
    <row r="246" spans="1:10" ht="15.75" customHeight="1">
      <c r="A246" s="171"/>
      <c r="B246" s="151"/>
      <c r="C246" s="137"/>
      <c r="D246" s="15" t="s">
        <v>21</v>
      </c>
      <c r="E246" s="14"/>
      <c r="F246" s="14"/>
      <c r="G246" s="120"/>
      <c r="H246" s="124"/>
      <c r="I246" s="124"/>
      <c r="J246" s="127"/>
    </row>
    <row r="247" spans="1:10" ht="15.75" customHeight="1">
      <c r="A247" s="150" t="s">
        <v>108</v>
      </c>
      <c r="B247" s="153" t="s">
        <v>67</v>
      </c>
      <c r="C247" s="135" t="s">
        <v>24</v>
      </c>
      <c r="D247" s="15" t="s">
        <v>61</v>
      </c>
      <c r="E247" s="17">
        <f>E248+E249</f>
        <v>13704.8</v>
      </c>
      <c r="F247" s="17">
        <f>F248+F249</f>
        <v>13017.868</v>
      </c>
      <c r="G247" s="120"/>
      <c r="H247" s="122">
        <v>15</v>
      </c>
      <c r="I247" s="122">
        <v>15</v>
      </c>
      <c r="J247" s="125"/>
    </row>
    <row r="248" spans="1:10" ht="15.75" customHeight="1">
      <c r="A248" s="150"/>
      <c r="B248" s="153"/>
      <c r="C248" s="136"/>
      <c r="D248" s="15" t="s">
        <v>23</v>
      </c>
      <c r="E248" s="14">
        <f>E251+E254</f>
        <v>5897.5</v>
      </c>
      <c r="F248" s="14">
        <f>F251+F254</f>
        <v>5212.2870000000003</v>
      </c>
      <c r="G248" s="120"/>
      <c r="H248" s="123"/>
      <c r="I248" s="123"/>
      <c r="J248" s="126"/>
    </row>
    <row r="249" spans="1:10" ht="15.75" customHeight="1">
      <c r="A249" s="150"/>
      <c r="B249" s="153"/>
      <c r="C249" s="136"/>
      <c r="D249" s="15" t="s">
        <v>21</v>
      </c>
      <c r="E249" s="14">
        <f>E252+E255</f>
        <v>7807.3</v>
      </c>
      <c r="F249" s="14">
        <f>F252+F255</f>
        <v>7805.5810000000001</v>
      </c>
      <c r="G249" s="120"/>
      <c r="H249" s="123"/>
      <c r="I249" s="123"/>
      <c r="J249" s="126"/>
    </row>
    <row r="250" spans="1:10" ht="15.75" customHeight="1">
      <c r="A250" s="150"/>
      <c r="B250" s="151" t="s">
        <v>8</v>
      </c>
      <c r="C250" s="136"/>
      <c r="D250" s="15" t="s">
        <v>61</v>
      </c>
      <c r="E250" s="14">
        <f>E251+E252</f>
        <v>13486.3</v>
      </c>
      <c r="F250" s="14">
        <f>F251+F252</f>
        <v>12800.220000000001</v>
      </c>
      <c r="G250" s="120"/>
      <c r="H250" s="123"/>
      <c r="I250" s="123"/>
      <c r="J250" s="126"/>
    </row>
    <row r="251" spans="1:10" ht="15.75" customHeight="1">
      <c r="A251" s="150"/>
      <c r="B251" s="151"/>
      <c r="C251" s="136"/>
      <c r="D251" s="15" t="s">
        <v>23</v>
      </c>
      <c r="E251" s="14">
        <v>5788.8</v>
      </c>
      <c r="F251" s="14">
        <v>5104.3900000000003</v>
      </c>
      <c r="G251" s="120"/>
      <c r="H251" s="123"/>
      <c r="I251" s="123"/>
      <c r="J251" s="126"/>
    </row>
    <row r="252" spans="1:10" ht="15.75" customHeight="1">
      <c r="A252" s="150"/>
      <c r="B252" s="151"/>
      <c r="C252" s="136"/>
      <c r="D252" s="15" t="s">
        <v>21</v>
      </c>
      <c r="E252" s="14">
        <v>7697.5</v>
      </c>
      <c r="F252" s="14">
        <v>7695.83</v>
      </c>
      <c r="G252" s="120"/>
      <c r="H252" s="123"/>
      <c r="I252" s="123"/>
      <c r="J252" s="126"/>
    </row>
    <row r="253" spans="1:10" ht="15.75" customHeight="1">
      <c r="A253" s="150"/>
      <c r="B253" s="151" t="s">
        <v>97</v>
      </c>
      <c r="C253" s="136"/>
      <c r="D253" s="15" t="s">
        <v>61</v>
      </c>
      <c r="E253" s="14">
        <f>E254+E255</f>
        <v>218.5</v>
      </c>
      <c r="F253" s="14">
        <f>F254+F255</f>
        <v>217.64800000000002</v>
      </c>
      <c r="G253" s="120"/>
      <c r="H253" s="123"/>
      <c r="I253" s="123"/>
      <c r="J253" s="126"/>
    </row>
    <row r="254" spans="1:10" ht="15.75" customHeight="1">
      <c r="A254" s="150"/>
      <c r="B254" s="151"/>
      <c r="C254" s="136"/>
      <c r="D254" s="15" t="s">
        <v>23</v>
      </c>
      <c r="E254" s="14">
        <v>108.7</v>
      </c>
      <c r="F254" s="14">
        <v>107.89700000000001</v>
      </c>
      <c r="G254" s="120"/>
      <c r="H254" s="123"/>
      <c r="I254" s="123"/>
      <c r="J254" s="126"/>
    </row>
    <row r="255" spans="1:10" ht="15.75" customHeight="1">
      <c r="A255" s="150"/>
      <c r="B255" s="151"/>
      <c r="C255" s="137"/>
      <c r="D255" s="15" t="s">
        <v>21</v>
      </c>
      <c r="E255" s="14">
        <v>109.8</v>
      </c>
      <c r="F255" s="14">
        <v>109.751</v>
      </c>
      <c r="G255" s="120"/>
      <c r="H255" s="124"/>
      <c r="I255" s="124"/>
      <c r="J255" s="127"/>
    </row>
    <row r="256" spans="1:10" ht="15.75" customHeight="1">
      <c r="A256" s="150" t="s">
        <v>109</v>
      </c>
      <c r="B256" s="153" t="s">
        <v>67</v>
      </c>
      <c r="C256" s="135" t="s">
        <v>24</v>
      </c>
      <c r="D256" s="15" t="s">
        <v>61</v>
      </c>
      <c r="E256" s="17">
        <f t="shared" ref="E256:F256" si="26">E257+E258+E259</f>
        <v>2827.63</v>
      </c>
      <c r="F256" s="17">
        <f t="shared" si="26"/>
        <v>2827.6409999999996</v>
      </c>
      <c r="G256" s="120"/>
      <c r="H256" s="122">
        <v>15</v>
      </c>
      <c r="I256" s="122">
        <v>15</v>
      </c>
      <c r="J256" s="125"/>
    </row>
    <row r="257" spans="1:10" ht="15.75" customHeight="1">
      <c r="A257" s="150"/>
      <c r="B257" s="153"/>
      <c r="C257" s="136"/>
      <c r="D257" s="15" t="s">
        <v>23</v>
      </c>
      <c r="E257" s="14">
        <f>E261+E265</f>
        <v>50.230000000000004</v>
      </c>
      <c r="F257" s="14">
        <f>F261+F265</f>
        <v>50.238</v>
      </c>
      <c r="G257" s="120"/>
      <c r="H257" s="123"/>
      <c r="I257" s="123"/>
      <c r="J257" s="126"/>
    </row>
    <row r="258" spans="1:10" ht="15.75" customHeight="1">
      <c r="A258" s="150"/>
      <c r="B258" s="153"/>
      <c r="C258" s="136"/>
      <c r="D258" s="15" t="s">
        <v>21</v>
      </c>
      <c r="E258" s="14">
        <f>E263+E267</f>
        <v>2777.4</v>
      </c>
      <c r="F258" s="14">
        <f>F263+F267</f>
        <v>2777.4029999999998</v>
      </c>
      <c r="G258" s="120"/>
      <c r="H258" s="123"/>
      <c r="I258" s="123"/>
      <c r="J258" s="126"/>
    </row>
    <row r="259" spans="1:10" ht="15.75" customHeight="1">
      <c r="A259" s="150"/>
      <c r="B259" s="153"/>
      <c r="C259" s="136"/>
      <c r="D259" s="15" t="s">
        <v>70</v>
      </c>
      <c r="E259" s="14">
        <f t="shared" ref="E259:F259" si="27">E266+E262</f>
        <v>0</v>
      </c>
      <c r="F259" s="14">
        <f t="shared" si="27"/>
        <v>0</v>
      </c>
      <c r="G259" s="120"/>
      <c r="H259" s="123"/>
      <c r="I259" s="123"/>
      <c r="J259" s="126"/>
    </row>
    <row r="260" spans="1:10" ht="15.75" customHeight="1">
      <c r="A260" s="150"/>
      <c r="B260" s="151" t="s">
        <v>8</v>
      </c>
      <c r="C260" s="136"/>
      <c r="D260" s="15" t="s">
        <v>61</v>
      </c>
      <c r="E260" s="14">
        <f>E261+E263+E262</f>
        <v>2072.6999999999998</v>
      </c>
      <c r="F260" s="14">
        <f>F261+F263+F262</f>
        <v>2072.663</v>
      </c>
      <c r="G260" s="120"/>
      <c r="H260" s="123"/>
      <c r="I260" s="123"/>
      <c r="J260" s="126"/>
    </row>
    <row r="261" spans="1:10" ht="15.75" customHeight="1">
      <c r="A261" s="150"/>
      <c r="B261" s="151"/>
      <c r="C261" s="136"/>
      <c r="D261" s="15" t="s">
        <v>23</v>
      </c>
      <c r="E261" s="14">
        <v>21.2</v>
      </c>
      <c r="F261" s="14">
        <v>21.207999999999998</v>
      </c>
      <c r="G261" s="120"/>
      <c r="H261" s="123"/>
      <c r="I261" s="123"/>
      <c r="J261" s="126"/>
    </row>
    <row r="262" spans="1:10" ht="15.75" customHeight="1">
      <c r="A262" s="150"/>
      <c r="B262" s="151"/>
      <c r="C262" s="136"/>
      <c r="D262" s="15" t="s">
        <v>70</v>
      </c>
      <c r="E262" s="14">
        <v>0</v>
      </c>
      <c r="F262" s="14">
        <v>0</v>
      </c>
      <c r="G262" s="120"/>
      <c r="H262" s="123"/>
      <c r="I262" s="123"/>
      <c r="J262" s="126"/>
    </row>
    <row r="263" spans="1:10" ht="15.75" customHeight="1">
      <c r="A263" s="150"/>
      <c r="B263" s="151"/>
      <c r="C263" s="136"/>
      <c r="D263" s="15" t="s">
        <v>21</v>
      </c>
      <c r="E263" s="14">
        <v>2051.5</v>
      </c>
      <c r="F263" s="14">
        <v>2051.4549999999999</v>
      </c>
      <c r="G263" s="120"/>
      <c r="H263" s="123"/>
      <c r="I263" s="123"/>
      <c r="J263" s="126"/>
    </row>
    <row r="264" spans="1:10" ht="15.75" customHeight="1">
      <c r="A264" s="150"/>
      <c r="B264" s="151" t="s">
        <v>97</v>
      </c>
      <c r="C264" s="136"/>
      <c r="D264" s="15" t="s">
        <v>61</v>
      </c>
      <c r="E264" s="14">
        <f>E265+E267+E266</f>
        <v>754.93</v>
      </c>
      <c r="F264" s="14">
        <f>F265+F267+F266</f>
        <v>754.97799999999995</v>
      </c>
      <c r="G264" s="120"/>
      <c r="H264" s="123"/>
      <c r="I264" s="123"/>
      <c r="J264" s="126"/>
    </row>
    <row r="265" spans="1:10" ht="15.75" customHeight="1">
      <c r="A265" s="150"/>
      <c r="B265" s="151"/>
      <c r="C265" s="136"/>
      <c r="D265" s="15" t="s">
        <v>23</v>
      </c>
      <c r="E265" s="14">
        <v>29.03</v>
      </c>
      <c r="F265" s="14">
        <v>29.03</v>
      </c>
      <c r="G265" s="120"/>
      <c r="H265" s="123"/>
      <c r="I265" s="123"/>
      <c r="J265" s="126"/>
    </row>
    <row r="266" spans="1:10" ht="15.75" customHeight="1">
      <c r="A266" s="150"/>
      <c r="B266" s="151"/>
      <c r="C266" s="136"/>
      <c r="D266" s="15" t="s">
        <v>70</v>
      </c>
      <c r="E266" s="14">
        <v>0</v>
      </c>
      <c r="F266" s="14">
        <v>0</v>
      </c>
      <c r="G266" s="120"/>
      <c r="H266" s="123"/>
      <c r="I266" s="123"/>
      <c r="J266" s="126"/>
    </row>
    <row r="267" spans="1:10" ht="15.75" customHeight="1">
      <c r="A267" s="150"/>
      <c r="B267" s="151"/>
      <c r="C267" s="137"/>
      <c r="D267" s="15" t="s">
        <v>21</v>
      </c>
      <c r="E267" s="14">
        <v>725.9</v>
      </c>
      <c r="F267" s="14">
        <v>725.94799999999998</v>
      </c>
      <c r="G267" s="121"/>
      <c r="H267" s="124"/>
      <c r="I267" s="124"/>
      <c r="J267" s="127"/>
    </row>
    <row r="268" spans="1:10" ht="15.75" customHeight="1">
      <c r="A268" s="154" t="s">
        <v>204</v>
      </c>
      <c r="B268" s="157" t="s">
        <v>8</v>
      </c>
      <c r="C268" s="135" t="s">
        <v>24</v>
      </c>
      <c r="D268" s="15" t="s">
        <v>61</v>
      </c>
      <c r="E268" s="14">
        <f>E269+E270</f>
        <v>4541</v>
      </c>
      <c r="F268" s="14">
        <f>F269+F270</f>
        <v>3663.0479999999998</v>
      </c>
      <c r="G268" s="60"/>
      <c r="H268" s="55"/>
      <c r="I268" s="55"/>
      <c r="J268" s="57"/>
    </row>
    <row r="269" spans="1:10" ht="15" customHeight="1">
      <c r="A269" s="155"/>
      <c r="B269" s="158"/>
      <c r="C269" s="136"/>
      <c r="D269" s="15" t="s">
        <v>23</v>
      </c>
      <c r="E269" s="14">
        <v>4541</v>
      </c>
      <c r="F269" s="14">
        <v>3663.0479999999998</v>
      </c>
      <c r="G269" s="60"/>
      <c r="H269" s="55"/>
      <c r="I269" s="55"/>
      <c r="J269" s="57"/>
    </row>
    <row r="270" spans="1:10" ht="18.75" customHeight="1">
      <c r="A270" s="156"/>
      <c r="B270" s="159"/>
      <c r="C270" s="137"/>
      <c r="D270" s="15" t="s">
        <v>21</v>
      </c>
      <c r="E270" s="14">
        <v>0</v>
      </c>
      <c r="F270" s="14">
        <v>0</v>
      </c>
      <c r="G270" s="60"/>
      <c r="H270" s="55"/>
      <c r="I270" s="55"/>
      <c r="J270" s="57"/>
    </row>
    <row r="271" spans="1:10" ht="15.75" customHeight="1">
      <c r="A271" s="152" t="s">
        <v>110</v>
      </c>
      <c r="B271" s="170" t="s">
        <v>6</v>
      </c>
      <c r="C271" s="141" t="s">
        <v>24</v>
      </c>
      <c r="D271" s="15" t="s">
        <v>61</v>
      </c>
      <c r="E271" s="17">
        <f>E272+E273</f>
        <v>0</v>
      </c>
      <c r="F271" s="17">
        <f>F272+F273</f>
        <v>0</v>
      </c>
      <c r="G271" s="122" t="s">
        <v>0</v>
      </c>
      <c r="H271" s="122" t="s">
        <v>0</v>
      </c>
      <c r="I271" s="122" t="s">
        <v>0</v>
      </c>
      <c r="J271" s="125"/>
    </row>
    <row r="272" spans="1:10" ht="15.75" customHeight="1">
      <c r="A272" s="152"/>
      <c r="B272" s="170"/>
      <c r="C272" s="142"/>
      <c r="D272" s="15" t="s">
        <v>23</v>
      </c>
      <c r="E272" s="14">
        <f>E274+E275+E276+E277+E278+E279+E280+E281</f>
        <v>0</v>
      </c>
      <c r="F272" s="14">
        <f>F274+F275+F276+F277+F278+F279+F280+F281</f>
        <v>0</v>
      </c>
      <c r="G272" s="123"/>
      <c r="H272" s="123"/>
      <c r="I272" s="123"/>
      <c r="J272" s="126"/>
    </row>
    <row r="273" spans="1:10" ht="15.75" customHeight="1">
      <c r="A273" s="152"/>
      <c r="B273" s="170"/>
      <c r="C273" s="143"/>
      <c r="D273" s="15" t="s">
        <v>21</v>
      </c>
      <c r="E273" s="14"/>
      <c r="F273" s="14"/>
      <c r="G273" s="124"/>
      <c r="H273" s="124"/>
      <c r="I273" s="124"/>
      <c r="J273" s="127"/>
    </row>
    <row r="274" spans="1:10" ht="78.75">
      <c r="A274" s="24" t="s">
        <v>111</v>
      </c>
      <c r="B274" s="41" t="s">
        <v>13</v>
      </c>
      <c r="C274" s="42" t="s">
        <v>24</v>
      </c>
      <c r="D274" s="15" t="s">
        <v>23</v>
      </c>
      <c r="E274" s="14">
        <v>0</v>
      </c>
      <c r="F274" s="14">
        <v>0</v>
      </c>
      <c r="G274" s="119" t="s">
        <v>42</v>
      </c>
      <c r="H274" s="33">
        <v>0</v>
      </c>
      <c r="I274" s="33">
        <v>0</v>
      </c>
      <c r="J274" s="119" t="s">
        <v>27</v>
      </c>
    </row>
    <row r="275" spans="1:10" ht="78.75">
      <c r="A275" s="43" t="s">
        <v>112</v>
      </c>
      <c r="B275" s="41" t="s">
        <v>13</v>
      </c>
      <c r="C275" s="42" t="s">
        <v>24</v>
      </c>
      <c r="D275" s="15" t="s">
        <v>23</v>
      </c>
      <c r="E275" s="14">
        <v>0</v>
      </c>
      <c r="F275" s="14">
        <v>0</v>
      </c>
      <c r="G275" s="120"/>
      <c r="H275" s="33">
        <v>0</v>
      </c>
      <c r="I275" s="33">
        <v>0</v>
      </c>
      <c r="J275" s="120"/>
    </row>
    <row r="276" spans="1:10" ht="78.75">
      <c r="A276" s="43" t="s">
        <v>113</v>
      </c>
      <c r="B276" s="41" t="s">
        <v>13</v>
      </c>
      <c r="C276" s="42" t="s">
        <v>24</v>
      </c>
      <c r="D276" s="15" t="s">
        <v>23</v>
      </c>
      <c r="E276" s="14">
        <v>0</v>
      </c>
      <c r="F276" s="14">
        <v>0</v>
      </c>
      <c r="G276" s="120"/>
      <c r="H276" s="33">
        <v>0</v>
      </c>
      <c r="I276" s="33">
        <v>0</v>
      </c>
      <c r="J276" s="120"/>
    </row>
    <row r="277" spans="1:10" ht="78.75">
      <c r="A277" s="43" t="s">
        <v>114</v>
      </c>
      <c r="B277" s="41" t="s">
        <v>13</v>
      </c>
      <c r="C277" s="42" t="s">
        <v>24</v>
      </c>
      <c r="D277" s="15" t="s">
        <v>23</v>
      </c>
      <c r="E277" s="14">
        <v>0</v>
      </c>
      <c r="F277" s="14">
        <v>0</v>
      </c>
      <c r="G277" s="120"/>
      <c r="H277" s="33">
        <v>7</v>
      </c>
      <c r="I277" s="33">
        <v>0</v>
      </c>
      <c r="J277" s="120"/>
    </row>
    <row r="278" spans="1:10" ht="78.75">
      <c r="A278" s="43" t="s">
        <v>115</v>
      </c>
      <c r="B278" s="41" t="s">
        <v>13</v>
      </c>
      <c r="C278" s="42" t="s">
        <v>24</v>
      </c>
      <c r="D278" s="15" t="s">
        <v>23</v>
      </c>
      <c r="E278" s="14">
        <v>0</v>
      </c>
      <c r="F278" s="14">
        <v>0</v>
      </c>
      <c r="G278" s="120"/>
      <c r="H278" s="33">
        <v>2</v>
      </c>
      <c r="I278" s="33">
        <v>0</v>
      </c>
      <c r="J278" s="120"/>
    </row>
    <row r="279" spans="1:10" ht="78.75">
      <c r="A279" s="43" t="s">
        <v>116</v>
      </c>
      <c r="B279" s="41" t="s">
        <v>13</v>
      </c>
      <c r="C279" s="42" t="s">
        <v>24</v>
      </c>
      <c r="D279" s="15" t="s">
        <v>23</v>
      </c>
      <c r="E279" s="14">
        <v>0</v>
      </c>
      <c r="F279" s="14">
        <v>0</v>
      </c>
      <c r="G279" s="120"/>
      <c r="H279" s="33">
        <v>5</v>
      </c>
      <c r="I279" s="33">
        <v>0</v>
      </c>
      <c r="J279" s="120"/>
    </row>
    <row r="280" spans="1:10" ht="78.75">
      <c r="A280" s="73" t="s">
        <v>117</v>
      </c>
      <c r="B280" s="41" t="s">
        <v>13</v>
      </c>
      <c r="C280" s="42" t="s">
        <v>24</v>
      </c>
      <c r="D280" s="15" t="s">
        <v>23</v>
      </c>
      <c r="E280" s="14">
        <v>0</v>
      </c>
      <c r="F280" s="14">
        <v>0</v>
      </c>
      <c r="G280" s="120"/>
      <c r="H280" s="33">
        <v>100</v>
      </c>
      <c r="I280" s="33">
        <v>0</v>
      </c>
      <c r="J280" s="120"/>
    </row>
    <row r="281" spans="1:10" ht="78.75">
      <c r="A281" s="25" t="s">
        <v>118</v>
      </c>
      <c r="B281" s="41" t="s">
        <v>13</v>
      </c>
      <c r="C281" s="42" t="s">
        <v>24</v>
      </c>
      <c r="D281" s="15" t="s">
        <v>23</v>
      </c>
      <c r="E281" s="14">
        <v>0</v>
      </c>
      <c r="F281" s="14">
        <v>0</v>
      </c>
      <c r="G281" s="121"/>
      <c r="H281" s="33">
        <v>0</v>
      </c>
      <c r="I281" s="33">
        <v>0</v>
      </c>
      <c r="J281" s="121"/>
    </row>
    <row r="282" spans="1:10" ht="15.75" customHeight="1">
      <c r="A282" s="152" t="s">
        <v>119</v>
      </c>
      <c r="B282" s="151" t="s">
        <v>67</v>
      </c>
      <c r="C282" s="138" t="s">
        <v>24</v>
      </c>
      <c r="D282" s="15" t="s">
        <v>61</v>
      </c>
      <c r="E282" s="68">
        <f>E283+E284</f>
        <v>5796.130000000001</v>
      </c>
      <c r="F282" s="68">
        <f>F283+F284</f>
        <v>5774.7070000000003</v>
      </c>
      <c r="G282" s="122" t="s">
        <v>0</v>
      </c>
      <c r="H282" s="122" t="s">
        <v>0</v>
      </c>
      <c r="I282" s="122" t="s">
        <v>0</v>
      </c>
      <c r="J282" s="125"/>
    </row>
    <row r="283" spans="1:10" ht="15.75" customHeight="1">
      <c r="A283" s="152"/>
      <c r="B283" s="151"/>
      <c r="C283" s="139"/>
      <c r="D283" s="15" t="s">
        <v>23</v>
      </c>
      <c r="E283" s="64">
        <f>E286+E289</f>
        <v>5796.130000000001</v>
      </c>
      <c r="F283" s="64">
        <f>F286+F289</f>
        <v>5774.7070000000003</v>
      </c>
      <c r="G283" s="123"/>
      <c r="H283" s="123"/>
      <c r="I283" s="123"/>
      <c r="J283" s="126"/>
    </row>
    <row r="284" spans="1:10" ht="15.75" customHeight="1">
      <c r="A284" s="152"/>
      <c r="B284" s="151"/>
      <c r="C284" s="139"/>
      <c r="D284" s="15" t="s">
        <v>21</v>
      </c>
      <c r="E284" s="64">
        <f>E287+E290</f>
        <v>0</v>
      </c>
      <c r="F284" s="64">
        <f>F287+F290</f>
        <v>0</v>
      </c>
      <c r="G284" s="123"/>
      <c r="H284" s="123"/>
      <c r="I284" s="123"/>
      <c r="J284" s="126"/>
    </row>
    <row r="285" spans="1:10" ht="15.75" customHeight="1">
      <c r="A285" s="152"/>
      <c r="B285" s="151" t="s">
        <v>6</v>
      </c>
      <c r="C285" s="139"/>
      <c r="D285" s="15" t="s">
        <v>61</v>
      </c>
      <c r="E285" s="64">
        <f>E286+E287</f>
        <v>4196.9000000000005</v>
      </c>
      <c r="F285" s="64">
        <f>F286+F287</f>
        <v>4196.8320000000003</v>
      </c>
      <c r="G285" s="123"/>
      <c r="H285" s="123"/>
      <c r="I285" s="123"/>
      <c r="J285" s="126"/>
    </row>
    <row r="286" spans="1:10" ht="15.75" customHeight="1">
      <c r="A286" s="152"/>
      <c r="B286" s="151"/>
      <c r="C286" s="139"/>
      <c r="D286" s="15" t="s">
        <v>23</v>
      </c>
      <c r="E286" s="64">
        <f>E291+E292+E294+E295+E296+E297+E298+E300+E302+E304+E306+E307+E308</f>
        <v>4196.9000000000005</v>
      </c>
      <c r="F286" s="64">
        <f>F291+F292+F294+F295+F296+F297+F298+F300+F302+F304+F306+F307+F308</f>
        <v>4196.8320000000003</v>
      </c>
      <c r="G286" s="123"/>
      <c r="H286" s="123"/>
      <c r="I286" s="123"/>
      <c r="J286" s="126"/>
    </row>
    <row r="287" spans="1:10" ht="15.75" customHeight="1">
      <c r="A287" s="152"/>
      <c r="B287" s="151"/>
      <c r="C287" s="139"/>
      <c r="D287" s="15" t="s">
        <v>21</v>
      </c>
      <c r="E287" s="64">
        <v>0</v>
      </c>
      <c r="F287" s="64">
        <v>0</v>
      </c>
      <c r="G287" s="123"/>
      <c r="H287" s="123"/>
      <c r="I287" s="123"/>
      <c r="J287" s="126"/>
    </row>
    <row r="288" spans="1:10" ht="15.75" customHeight="1">
      <c r="A288" s="152"/>
      <c r="B288" s="157" t="s">
        <v>120</v>
      </c>
      <c r="C288" s="139"/>
      <c r="D288" s="15" t="s">
        <v>61</v>
      </c>
      <c r="E288" s="64">
        <f>E289+E290</f>
        <v>1599.23</v>
      </c>
      <c r="F288" s="64">
        <f>F289+F290</f>
        <v>1577.875</v>
      </c>
      <c r="G288" s="123"/>
      <c r="H288" s="123"/>
      <c r="I288" s="123"/>
      <c r="J288" s="126"/>
    </row>
    <row r="289" spans="1:10" ht="15.75" customHeight="1">
      <c r="A289" s="152"/>
      <c r="B289" s="158"/>
      <c r="C289" s="139"/>
      <c r="D289" s="15" t="s">
        <v>23</v>
      </c>
      <c r="E289" s="64">
        <v>1599.23</v>
      </c>
      <c r="F289" s="64">
        <f>F299+F301+F303+F305</f>
        <v>1577.875</v>
      </c>
      <c r="G289" s="123"/>
      <c r="H289" s="123"/>
      <c r="I289" s="123"/>
      <c r="J289" s="126"/>
    </row>
    <row r="290" spans="1:10" ht="15.75" customHeight="1">
      <c r="A290" s="152"/>
      <c r="B290" s="159"/>
      <c r="C290" s="140"/>
      <c r="D290" s="15" t="s">
        <v>21</v>
      </c>
      <c r="E290" s="64">
        <v>0</v>
      </c>
      <c r="F290" s="64">
        <v>0</v>
      </c>
      <c r="G290" s="124"/>
      <c r="H290" s="124"/>
      <c r="I290" s="124"/>
      <c r="J290" s="127"/>
    </row>
    <row r="291" spans="1:10" ht="78.75">
      <c r="A291" s="46" t="s">
        <v>121</v>
      </c>
      <c r="B291" s="41" t="s">
        <v>13</v>
      </c>
      <c r="C291" s="42" t="s">
        <v>24</v>
      </c>
      <c r="D291" s="15" t="s">
        <v>23</v>
      </c>
      <c r="E291" s="64">
        <v>0</v>
      </c>
      <c r="F291" s="67">
        <v>0</v>
      </c>
      <c r="G291" s="119" t="s">
        <v>2</v>
      </c>
      <c r="H291" s="33">
        <v>0</v>
      </c>
      <c r="I291" s="33">
        <v>0</v>
      </c>
      <c r="J291" s="119"/>
    </row>
    <row r="292" spans="1:10" ht="66" customHeight="1">
      <c r="A292" s="154" t="s">
        <v>122</v>
      </c>
      <c r="B292" s="41" t="s">
        <v>13</v>
      </c>
      <c r="C292" s="138" t="s">
        <v>24</v>
      </c>
      <c r="D292" s="15" t="s">
        <v>23</v>
      </c>
      <c r="E292" s="64">
        <v>0</v>
      </c>
      <c r="F292" s="64">
        <v>0</v>
      </c>
      <c r="G292" s="120"/>
      <c r="H292" s="122">
        <v>0</v>
      </c>
      <c r="I292" s="122">
        <v>0</v>
      </c>
      <c r="J292" s="120"/>
    </row>
    <row r="293" spans="1:10" ht="31.5">
      <c r="A293" s="156"/>
      <c r="B293" s="41" t="s">
        <v>120</v>
      </c>
      <c r="C293" s="140"/>
      <c r="D293" s="15" t="s">
        <v>23</v>
      </c>
      <c r="E293" s="64">
        <v>0</v>
      </c>
      <c r="F293" s="64">
        <v>0</v>
      </c>
      <c r="G293" s="120"/>
      <c r="H293" s="124"/>
      <c r="I293" s="124"/>
      <c r="J293" s="120"/>
    </row>
    <row r="294" spans="1:10" ht="78.75">
      <c r="A294" s="46" t="s">
        <v>123</v>
      </c>
      <c r="B294" s="41" t="s">
        <v>13</v>
      </c>
      <c r="C294" s="42" t="s">
        <v>24</v>
      </c>
      <c r="D294" s="15" t="s">
        <v>23</v>
      </c>
      <c r="E294" s="64">
        <v>0</v>
      </c>
      <c r="F294" s="67">
        <v>0</v>
      </c>
      <c r="G294" s="120"/>
      <c r="H294" s="33">
        <v>0</v>
      </c>
      <c r="I294" s="33">
        <v>0</v>
      </c>
      <c r="J294" s="120"/>
    </row>
    <row r="295" spans="1:10" ht="78.75">
      <c r="A295" s="43" t="s">
        <v>124</v>
      </c>
      <c r="B295" s="41" t="s">
        <v>13</v>
      </c>
      <c r="C295" s="42" t="s">
        <v>24</v>
      </c>
      <c r="D295" s="15" t="s">
        <v>23</v>
      </c>
      <c r="E295" s="64">
        <v>0</v>
      </c>
      <c r="F295" s="64">
        <v>0</v>
      </c>
      <c r="G295" s="121"/>
      <c r="H295" s="33">
        <v>0</v>
      </c>
      <c r="I295" s="33">
        <v>0</v>
      </c>
      <c r="J295" s="121"/>
    </row>
    <row r="296" spans="1:10" ht="78.75">
      <c r="A296" s="46" t="s">
        <v>125</v>
      </c>
      <c r="B296" s="41" t="s">
        <v>13</v>
      </c>
      <c r="C296" s="42" t="s">
        <v>24</v>
      </c>
      <c r="D296" s="15" t="s">
        <v>23</v>
      </c>
      <c r="E296" s="64">
        <v>0</v>
      </c>
      <c r="F296" s="64">
        <v>0</v>
      </c>
      <c r="G296" s="47" t="s">
        <v>9</v>
      </c>
      <c r="H296" s="47">
        <v>0</v>
      </c>
      <c r="I296" s="47">
        <v>0</v>
      </c>
      <c r="J296" s="47"/>
    </row>
    <row r="297" spans="1:10" ht="66" customHeight="1">
      <c r="A297" s="46" t="s">
        <v>126</v>
      </c>
      <c r="B297" s="41" t="s">
        <v>13</v>
      </c>
      <c r="C297" s="42" t="s">
        <v>24</v>
      </c>
      <c r="D297" s="15" t="s">
        <v>23</v>
      </c>
      <c r="E297" s="64">
        <v>0</v>
      </c>
      <c r="F297" s="64">
        <v>0</v>
      </c>
      <c r="G297" s="119" t="s">
        <v>2</v>
      </c>
      <c r="H297" s="47">
        <v>0</v>
      </c>
      <c r="I297" s="47">
        <v>0</v>
      </c>
      <c r="J297" s="47"/>
    </row>
    <row r="298" spans="1:10" ht="64.5" customHeight="1">
      <c r="A298" s="168" t="s">
        <v>127</v>
      </c>
      <c r="B298" s="41" t="s">
        <v>13</v>
      </c>
      <c r="C298" s="42" t="s">
        <v>24</v>
      </c>
      <c r="D298" s="15" t="s">
        <v>23</v>
      </c>
      <c r="E298" s="64">
        <v>2752.8</v>
      </c>
      <c r="F298" s="67">
        <v>2752.7910000000002</v>
      </c>
      <c r="G298" s="120"/>
      <c r="H298" s="47">
        <v>11</v>
      </c>
      <c r="I298" s="47">
        <v>11</v>
      </c>
      <c r="J298" s="47"/>
    </row>
    <row r="299" spans="1:10" ht="31.5">
      <c r="A299" s="169"/>
      <c r="B299" s="41" t="s">
        <v>120</v>
      </c>
      <c r="C299" s="39"/>
      <c r="D299" s="15" t="s">
        <v>23</v>
      </c>
      <c r="E299" s="64">
        <v>1317.2</v>
      </c>
      <c r="F299" s="64">
        <v>1297.0920000000001</v>
      </c>
      <c r="G299" s="120"/>
      <c r="H299" s="47">
        <v>1</v>
      </c>
      <c r="I299" s="47">
        <v>1</v>
      </c>
      <c r="J299" s="47"/>
    </row>
    <row r="300" spans="1:10" ht="78.75">
      <c r="A300" s="150" t="s">
        <v>128</v>
      </c>
      <c r="B300" s="41" t="s">
        <v>13</v>
      </c>
      <c r="C300" s="138" t="s">
        <v>24</v>
      </c>
      <c r="D300" s="15" t="s">
        <v>23</v>
      </c>
      <c r="E300" s="64">
        <v>8.1</v>
      </c>
      <c r="F300" s="64">
        <v>8.0679999999999996</v>
      </c>
      <c r="G300" s="120"/>
      <c r="H300" s="47">
        <v>11</v>
      </c>
      <c r="I300" s="47">
        <v>11</v>
      </c>
      <c r="J300" s="47"/>
    </row>
    <row r="301" spans="1:10" ht="45">
      <c r="A301" s="150"/>
      <c r="B301" s="41" t="s">
        <v>120</v>
      </c>
      <c r="C301" s="140"/>
      <c r="D301" s="15" t="s">
        <v>23</v>
      </c>
      <c r="E301" s="64">
        <v>1.3</v>
      </c>
      <c r="F301" s="64">
        <v>0</v>
      </c>
      <c r="G301" s="120"/>
      <c r="H301" s="47">
        <v>1</v>
      </c>
      <c r="I301" s="47">
        <v>0</v>
      </c>
      <c r="J301" s="72" t="s">
        <v>27</v>
      </c>
    </row>
    <row r="302" spans="1:10" ht="66.75" customHeight="1">
      <c r="A302" s="150" t="s">
        <v>129</v>
      </c>
      <c r="B302" s="41" t="s">
        <v>13</v>
      </c>
      <c r="C302" s="138" t="s">
        <v>24</v>
      </c>
      <c r="D302" s="15" t="s">
        <v>23</v>
      </c>
      <c r="E302" s="64">
        <v>761.6</v>
      </c>
      <c r="F302" s="64">
        <v>761.56799999999998</v>
      </c>
      <c r="G302" s="120"/>
      <c r="H302" s="47">
        <v>15</v>
      </c>
      <c r="I302" s="47">
        <v>15</v>
      </c>
      <c r="J302" s="47"/>
    </row>
    <row r="303" spans="1:10" ht="31.5">
      <c r="A303" s="150"/>
      <c r="B303" s="41" t="s">
        <v>120</v>
      </c>
      <c r="C303" s="140"/>
      <c r="D303" s="15" t="s">
        <v>23</v>
      </c>
      <c r="E303" s="64">
        <v>40.799999999999997</v>
      </c>
      <c r="F303" s="69">
        <v>40.783000000000001</v>
      </c>
      <c r="G303" s="120"/>
      <c r="H303" s="47">
        <v>1</v>
      </c>
      <c r="I303" s="47">
        <v>1</v>
      </c>
      <c r="J303" s="47"/>
    </row>
    <row r="304" spans="1:10" ht="78.75">
      <c r="A304" s="154" t="s">
        <v>130</v>
      </c>
      <c r="B304" s="41" t="s">
        <v>13</v>
      </c>
      <c r="C304" s="45" t="s">
        <v>24</v>
      </c>
      <c r="D304" s="15" t="s">
        <v>23</v>
      </c>
      <c r="E304" s="64">
        <v>203.3</v>
      </c>
      <c r="F304" s="67">
        <v>203.3</v>
      </c>
      <c r="G304" s="120"/>
      <c r="H304" s="47">
        <v>4</v>
      </c>
      <c r="I304" s="47">
        <v>4</v>
      </c>
      <c r="J304" s="47"/>
    </row>
    <row r="305" spans="1:10" ht="31.5">
      <c r="A305" s="156"/>
      <c r="B305" s="59" t="s">
        <v>120</v>
      </c>
      <c r="C305" s="61" t="s">
        <v>24</v>
      </c>
      <c r="D305" s="15" t="s">
        <v>23</v>
      </c>
      <c r="E305" s="64">
        <v>240</v>
      </c>
      <c r="F305" s="67">
        <v>240</v>
      </c>
      <c r="G305" s="120"/>
      <c r="H305" s="62">
        <v>1</v>
      </c>
      <c r="I305" s="62">
        <v>1</v>
      </c>
      <c r="J305" s="62"/>
    </row>
    <row r="306" spans="1:10" ht="78.75">
      <c r="A306" s="43" t="s">
        <v>131</v>
      </c>
      <c r="B306" s="41" t="s">
        <v>13</v>
      </c>
      <c r="C306" s="45" t="s">
        <v>24</v>
      </c>
      <c r="D306" s="15" t="s">
        <v>23</v>
      </c>
      <c r="E306" s="64">
        <v>471.1</v>
      </c>
      <c r="F306" s="64">
        <v>471.10500000000002</v>
      </c>
      <c r="G306" s="120"/>
      <c r="H306" s="47">
        <v>15</v>
      </c>
      <c r="I306" s="47">
        <v>5</v>
      </c>
      <c r="J306" s="47" t="s">
        <v>181</v>
      </c>
    </row>
    <row r="307" spans="1:10" ht="78.75">
      <c r="A307" s="43" t="s">
        <v>132</v>
      </c>
      <c r="B307" s="41" t="s">
        <v>13</v>
      </c>
      <c r="C307" s="45" t="s">
        <v>24</v>
      </c>
      <c r="D307" s="15" t="s">
        <v>23</v>
      </c>
      <c r="E307" s="64">
        <v>0</v>
      </c>
      <c r="F307" s="64">
        <v>0</v>
      </c>
      <c r="G307" s="120"/>
      <c r="H307" s="47">
        <v>0</v>
      </c>
      <c r="I307" s="47">
        <v>0</v>
      </c>
      <c r="J307" s="47"/>
    </row>
    <row r="308" spans="1:10" ht="78.75">
      <c r="A308" s="43" t="s">
        <v>133</v>
      </c>
      <c r="B308" s="23" t="s">
        <v>13</v>
      </c>
      <c r="C308" s="34" t="s">
        <v>24</v>
      </c>
      <c r="D308" s="15" t="s">
        <v>23</v>
      </c>
      <c r="E308" s="64">
        <v>0</v>
      </c>
      <c r="F308" s="64">
        <v>0</v>
      </c>
      <c r="G308" s="121"/>
      <c r="H308" s="47">
        <v>0</v>
      </c>
      <c r="I308" s="47">
        <v>0</v>
      </c>
      <c r="J308" s="47"/>
    </row>
    <row r="309" spans="1:10" ht="15.75" customHeight="1">
      <c r="A309" s="152" t="s">
        <v>134</v>
      </c>
      <c r="B309" s="153" t="s">
        <v>67</v>
      </c>
      <c r="C309" s="135" t="s">
        <v>24</v>
      </c>
      <c r="D309" s="21" t="s">
        <v>61</v>
      </c>
      <c r="E309" s="22">
        <f>E310+E311</f>
        <v>274.50800000000004</v>
      </c>
      <c r="F309" s="22">
        <f>F310+F311</f>
        <v>274.50800000000004</v>
      </c>
      <c r="G309" s="122" t="s">
        <v>0</v>
      </c>
      <c r="H309" s="122" t="s">
        <v>0</v>
      </c>
      <c r="I309" s="122" t="s">
        <v>0</v>
      </c>
      <c r="J309" s="122"/>
    </row>
    <row r="310" spans="1:10" ht="15.75" customHeight="1">
      <c r="A310" s="152"/>
      <c r="B310" s="153"/>
      <c r="C310" s="136"/>
      <c r="D310" s="15" t="s">
        <v>23</v>
      </c>
      <c r="E310" s="14">
        <f>E313+E316</f>
        <v>274.50800000000004</v>
      </c>
      <c r="F310" s="14">
        <f>F313+F316</f>
        <v>274.50800000000004</v>
      </c>
      <c r="G310" s="123"/>
      <c r="H310" s="123"/>
      <c r="I310" s="123"/>
      <c r="J310" s="123"/>
    </row>
    <row r="311" spans="1:10" ht="15.75" customHeight="1">
      <c r="A311" s="152"/>
      <c r="B311" s="153"/>
      <c r="C311" s="136"/>
      <c r="D311" s="15" t="s">
        <v>21</v>
      </c>
      <c r="E311" s="14">
        <f>E314+E317</f>
        <v>0</v>
      </c>
      <c r="F311" s="14">
        <f>F314+F317</f>
        <v>0</v>
      </c>
      <c r="G311" s="123"/>
      <c r="H311" s="123"/>
      <c r="I311" s="123"/>
      <c r="J311" s="123"/>
    </row>
    <row r="312" spans="1:10" ht="15.75" customHeight="1">
      <c r="A312" s="152"/>
      <c r="B312" s="151" t="s">
        <v>13</v>
      </c>
      <c r="C312" s="136"/>
      <c r="D312" s="15" t="s">
        <v>61</v>
      </c>
      <c r="E312" s="14">
        <f t="shared" ref="E312:F312" si="28">E313+E314</f>
        <v>274.50800000000004</v>
      </c>
      <c r="F312" s="14">
        <f t="shared" si="28"/>
        <v>274.50800000000004</v>
      </c>
      <c r="G312" s="123"/>
      <c r="H312" s="123"/>
      <c r="I312" s="123"/>
      <c r="J312" s="123"/>
    </row>
    <row r="313" spans="1:10" ht="15.75" customHeight="1">
      <c r="A313" s="152"/>
      <c r="B313" s="151"/>
      <c r="C313" s="136"/>
      <c r="D313" s="15" t="s">
        <v>23</v>
      </c>
      <c r="E313" s="14">
        <f t="shared" ref="E313:F313" si="29">E318+E320+E322+E324</f>
        <v>274.50800000000004</v>
      </c>
      <c r="F313" s="14">
        <f t="shared" si="29"/>
        <v>274.50800000000004</v>
      </c>
      <c r="G313" s="123"/>
      <c r="H313" s="123"/>
      <c r="I313" s="123"/>
      <c r="J313" s="123"/>
    </row>
    <row r="314" spans="1:10" ht="15.75" customHeight="1">
      <c r="A314" s="152"/>
      <c r="B314" s="151"/>
      <c r="C314" s="136"/>
      <c r="D314" s="15" t="s">
        <v>21</v>
      </c>
      <c r="E314" s="14">
        <f t="shared" ref="E314:F314" si="30">E319+E321+E323</f>
        <v>0</v>
      </c>
      <c r="F314" s="14">
        <f t="shared" si="30"/>
        <v>0</v>
      </c>
      <c r="G314" s="123"/>
      <c r="H314" s="123"/>
      <c r="I314" s="123"/>
      <c r="J314" s="123"/>
    </row>
    <row r="315" spans="1:10" ht="15.75" customHeight="1">
      <c r="A315" s="152"/>
      <c r="B315" s="151" t="s">
        <v>94</v>
      </c>
      <c r="C315" s="136"/>
      <c r="D315" s="15" t="s">
        <v>61</v>
      </c>
      <c r="E315" s="14">
        <f t="shared" ref="E315:F315" si="31">E316+E317</f>
        <v>0</v>
      </c>
      <c r="F315" s="14">
        <f t="shared" si="31"/>
        <v>0</v>
      </c>
      <c r="G315" s="123"/>
      <c r="H315" s="123"/>
      <c r="I315" s="123"/>
      <c r="J315" s="123"/>
    </row>
    <row r="316" spans="1:10" ht="15.75" customHeight="1">
      <c r="A316" s="152"/>
      <c r="B316" s="151"/>
      <c r="C316" s="136"/>
      <c r="D316" s="15" t="s">
        <v>23</v>
      </c>
      <c r="E316" s="14">
        <f t="shared" ref="E316:F316" si="32">E325</f>
        <v>0</v>
      </c>
      <c r="F316" s="14">
        <f t="shared" si="32"/>
        <v>0</v>
      </c>
      <c r="G316" s="123"/>
      <c r="H316" s="123"/>
      <c r="I316" s="123"/>
      <c r="J316" s="123"/>
    </row>
    <row r="317" spans="1:10" ht="15.75" customHeight="1">
      <c r="A317" s="152"/>
      <c r="B317" s="151"/>
      <c r="C317" s="137"/>
      <c r="D317" s="15" t="s">
        <v>21</v>
      </c>
      <c r="E317" s="14">
        <v>0</v>
      </c>
      <c r="F317" s="14">
        <v>0</v>
      </c>
      <c r="G317" s="124"/>
      <c r="H317" s="124"/>
      <c r="I317" s="124"/>
      <c r="J317" s="124"/>
    </row>
    <row r="318" spans="1:10" ht="15.75" customHeight="1">
      <c r="A318" s="150" t="s">
        <v>135</v>
      </c>
      <c r="B318" s="151" t="s">
        <v>6</v>
      </c>
      <c r="C318" s="138" t="s">
        <v>24</v>
      </c>
      <c r="D318" s="15" t="s">
        <v>23</v>
      </c>
      <c r="E318" s="14">
        <v>0</v>
      </c>
      <c r="F318" s="14">
        <v>0</v>
      </c>
      <c r="G318" s="119" t="s">
        <v>2</v>
      </c>
      <c r="H318" s="131">
        <v>0</v>
      </c>
      <c r="I318" s="131">
        <v>0</v>
      </c>
      <c r="J318" s="131"/>
    </row>
    <row r="319" spans="1:10" ht="21" customHeight="1">
      <c r="A319" s="150"/>
      <c r="B319" s="151"/>
      <c r="C319" s="139"/>
      <c r="D319" s="15" t="s">
        <v>21</v>
      </c>
      <c r="E319" s="14">
        <v>0</v>
      </c>
      <c r="F319" s="14">
        <v>0</v>
      </c>
      <c r="G319" s="120"/>
      <c r="H319" s="131"/>
      <c r="I319" s="131"/>
      <c r="J319" s="131"/>
    </row>
    <row r="320" spans="1:10" ht="15.75" customHeight="1">
      <c r="A320" s="150" t="s">
        <v>136</v>
      </c>
      <c r="B320" s="151" t="s">
        <v>6</v>
      </c>
      <c r="C320" s="139"/>
      <c r="D320" s="15" t="s">
        <v>23</v>
      </c>
      <c r="E320" s="14">
        <v>240.85400000000001</v>
      </c>
      <c r="F320" s="14">
        <v>240.85400000000001</v>
      </c>
      <c r="G320" s="120"/>
      <c r="H320" s="131">
        <v>14</v>
      </c>
      <c r="I320" s="131">
        <v>1</v>
      </c>
      <c r="J320" s="131"/>
    </row>
    <row r="321" spans="1:10" ht="15.75" customHeight="1">
      <c r="A321" s="150"/>
      <c r="B321" s="151"/>
      <c r="C321" s="139"/>
      <c r="D321" s="15" t="s">
        <v>21</v>
      </c>
      <c r="E321" s="14">
        <v>0</v>
      </c>
      <c r="F321" s="14">
        <v>0</v>
      </c>
      <c r="G321" s="120"/>
      <c r="H321" s="131"/>
      <c r="I321" s="131"/>
      <c r="J321" s="131"/>
    </row>
    <row r="322" spans="1:10" ht="15.75" customHeight="1">
      <c r="A322" s="150" t="s">
        <v>137</v>
      </c>
      <c r="B322" s="151" t="s">
        <v>6</v>
      </c>
      <c r="C322" s="139"/>
      <c r="D322" s="15" t="s">
        <v>23</v>
      </c>
      <c r="E322" s="14">
        <v>0</v>
      </c>
      <c r="F322" s="14">
        <v>0</v>
      </c>
      <c r="G322" s="120"/>
      <c r="H322" s="131">
        <v>0</v>
      </c>
      <c r="I322" s="131">
        <v>0</v>
      </c>
      <c r="J322" s="131"/>
    </row>
    <row r="323" spans="1:10" ht="15.75" customHeight="1">
      <c r="A323" s="150"/>
      <c r="B323" s="151"/>
      <c r="C323" s="139"/>
      <c r="D323" s="15" t="s">
        <v>21</v>
      </c>
      <c r="E323" s="14">
        <v>0</v>
      </c>
      <c r="F323" s="14">
        <v>0</v>
      </c>
      <c r="G323" s="120"/>
      <c r="H323" s="131"/>
      <c r="I323" s="131"/>
      <c r="J323" s="131"/>
    </row>
    <row r="324" spans="1:10" ht="49.5" customHeight="1">
      <c r="A324" s="154" t="s">
        <v>138</v>
      </c>
      <c r="B324" s="23" t="s">
        <v>6</v>
      </c>
      <c r="C324" s="139"/>
      <c r="D324" s="15" t="s">
        <v>23</v>
      </c>
      <c r="E324" s="14">
        <v>33.654000000000003</v>
      </c>
      <c r="F324" s="14">
        <v>33.654000000000003</v>
      </c>
      <c r="G324" s="120"/>
      <c r="H324" s="33">
        <v>14</v>
      </c>
      <c r="I324" s="33">
        <v>1</v>
      </c>
      <c r="J324" s="49"/>
    </row>
    <row r="325" spans="1:10" ht="31.5">
      <c r="A325" s="156"/>
      <c r="B325" s="41" t="s">
        <v>94</v>
      </c>
      <c r="C325" s="140"/>
      <c r="D325" s="15" t="s">
        <v>23</v>
      </c>
      <c r="E325" s="14">
        <v>0</v>
      </c>
      <c r="F325" s="14">
        <v>0</v>
      </c>
      <c r="G325" s="121"/>
      <c r="H325" s="33">
        <v>0</v>
      </c>
      <c r="I325" s="33">
        <v>0</v>
      </c>
      <c r="J325" s="49"/>
    </row>
    <row r="326" spans="1:10" ht="15.75" customHeight="1">
      <c r="A326" s="152" t="s">
        <v>139</v>
      </c>
      <c r="B326" s="153" t="s">
        <v>67</v>
      </c>
      <c r="C326" s="135" t="s">
        <v>24</v>
      </c>
      <c r="D326" s="21" t="s">
        <v>61</v>
      </c>
      <c r="E326" s="22">
        <f>E327+E328</f>
        <v>7583.7</v>
      </c>
      <c r="F326" s="22">
        <f>F327+F328</f>
        <v>6455.8130000000001</v>
      </c>
      <c r="G326" s="122" t="s">
        <v>0</v>
      </c>
      <c r="H326" s="122" t="s">
        <v>0</v>
      </c>
      <c r="I326" s="122" t="s">
        <v>0</v>
      </c>
      <c r="J326" s="125"/>
    </row>
    <row r="327" spans="1:10" ht="15.75" customHeight="1">
      <c r="A327" s="152"/>
      <c r="B327" s="153"/>
      <c r="C327" s="136"/>
      <c r="D327" s="15" t="s">
        <v>23</v>
      </c>
      <c r="E327" s="14">
        <f>E330+E333</f>
        <v>7583.7</v>
      </c>
      <c r="F327" s="14">
        <f>F330+F333</f>
        <v>6455.8130000000001</v>
      </c>
      <c r="G327" s="123"/>
      <c r="H327" s="123"/>
      <c r="I327" s="123"/>
      <c r="J327" s="126"/>
    </row>
    <row r="328" spans="1:10" ht="15.75" customHeight="1">
      <c r="A328" s="152"/>
      <c r="B328" s="153"/>
      <c r="C328" s="136"/>
      <c r="D328" s="15" t="s">
        <v>21</v>
      </c>
      <c r="E328" s="14">
        <f>E331+E334</f>
        <v>0</v>
      </c>
      <c r="F328" s="14">
        <f>F331+F334</f>
        <v>0</v>
      </c>
      <c r="G328" s="123"/>
      <c r="H328" s="123"/>
      <c r="I328" s="123"/>
      <c r="J328" s="126"/>
    </row>
    <row r="329" spans="1:10" ht="15.75" customHeight="1">
      <c r="A329" s="152"/>
      <c r="B329" s="151" t="s">
        <v>10</v>
      </c>
      <c r="C329" s="136"/>
      <c r="D329" s="15" t="s">
        <v>61</v>
      </c>
      <c r="E329" s="14">
        <f>E330+E331</f>
        <v>5398.9</v>
      </c>
      <c r="F329" s="14">
        <f>F330+F331</f>
        <v>4633.5569999999998</v>
      </c>
      <c r="G329" s="123"/>
      <c r="H329" s="123"/>
      <c r="I329" s="123"/>
      <c r="J329" s="126"/>
    </row>
    <row r="330" spans="1:10" ht="15.75" customHeight="1">
      <c r="A330" s="152"/>
      <c r="B330" s="151"/>
      <c r="C330" s="136"/>
      <c r="D330" s="15" t="s">
        <v>23</v>
      </c>
      <c r="E330" s="14">
        <f>E341+E337+E338</f>
        <v>5398.9</v>
      </c>
      <c r="F330" s="14">
        <f>F341+F337+F338</f>
        <v>4633.5569999999998</v>
      </c>
      <c r="G330" s="123"/>
      <c r="H330" s="123"/>
      <c r="I330" s="123"/>
      <c r="J330" s="126"/>
    </row>
    <row r="331" spans="1:10" ht="15.75" customHeight="1">
      <c r="A331" s="152"/>
      <c r="B331" s="151"/>
      <c r="C331" s="136"/>
      <c r="D331" s="15" t="s">
        <v>21</v>
      </c>
      <c r="E331" s="14">
        <v>0</v>
      </c>
      <c r="F331" s="14">
        <v>0</v>
      </c>
      <c r="G331" s="123"/>
      <c r="H331" s="123"/>
      <c r="I331" s="123"/>
      <c r="J331" s="126"/>
    </row>
    <row r="332" spans="1:10" ht="15.75" customHeight="1">
      <c r="A332" s="152"/>
      <c r="B332" s="151" t="s">
        <v>94</v>
      </c>
      <c r="C332" s="136"/>
      <c r="D332" s="15" t="s">
        <v>61</v>
      </c>
      <c r="E332" s="14">
        <f>E333+E334</f>
        <v>2184.8000000000002</v>
      </c>
      <c r="F332" s="14">
        <f>F333+F334</f>
        <v>1822.2560000000001</v>
      </c>
      <c r="G332" s="123"/>
      <c r="H332" s="123"/>
      <c r="I332" s="123"/>
      <c r="J332" s="126"/>
    </row>
    <row r="333" spans="1:10" ht="15.75" customHeight="1">
      <c r="A333" s="152"/>
      <c r="B333" s="151"/>
      <c r="C333" s="136"/>
      <c r="D333" s="15" t="s">
        <v>23</v>
      </c>
      <c r="E333" s="14">
        <f>E344</f>
        <v>2184.8000000000002</v>
      </c>
      <c r="F333" s="14">
        <f>F344</f>
        <v>1822.2560000000001</v>
      </c>
      <c r="G333" s="123"/>
      <c r="H333" s="123"/>
      <c r="I333" s="123"/>
      <c r="J333" s="126"/>
    </row>
    <row r="334" spans="1:10" ht="15.75" customHeight="1">
      <c r="A334" s="152"/>
      <c r="B334" s="151"/>
      <c r="C334" s="137"/>
      <c r="D334" s="15" t="s">
        <v>21</v>
      </c>
      <c r="E334" s="14">
        <v>0</v>
      </c>
      <c r="F334" s="14">
        <v>0</v>
      </c>
      <c r="G334" s="124"/>
      <c r="H334" s="124"/>
      <c r="I334" s="124"/>
      <c r="J334" s="127"/>
    </row>
    <row r="335" spans="1:10" ht="83.25" customHeight="1">
      <c r="A335" s="43" t="s">
        <v>30</v>
      </c>
      <c r="B335" s="41" t="s">
        <v>140</v>
      </c>
      <c r="C335" s="42" t="s">
        <v>24</v>
      </c>
      <c r="D335" s="15" t="s">
        <v>23</v>
      </c>
      <c r="E335" s="14">
        <v>0</v>
      </c>
      <c r="F335" s="15">
        <v>0</v>
      </c>
      <c r="G335" s="119" t="s">
        <v>2</v>
      </c>
      <c r="H335" s="33">
        <v>0</v>
      </c>
      <c r="I335" s="33">
        <v>0</v>
      </c>
      <c r="J335" s="33"/>
    </row>
    <row r="336" spans="1:10" ht="52.5" customHeight="1">
      <c r="A336" s="43" t="s">
        <v>31</v>
      </c>
      <c r="B336" s="23" t="s">
        <v>141</v>
      </c>
      <c r="C336" s="8" t="s">
        <v>24</v>
      </c>
      <c r="D336" s="15" t="s">
        <v>23</v>
      </c>
      <c r="E336" s="14">
        <v>0</v>
      </c>
      <c r="F336" s="15">
        <v>0</v>
      </c>
      <c r="G336" s="120"/>
      <c r="H336" s="33">
        <v>0</v>
      </c>
      <c r="I336" s="33">
        <v>0</v>
      </c>
      <c r="J336" s="33"/>
    </row>
    <row r="337" spans="1:10" ht="66" customHeight="1">
      <c r="A337" s="43" t="s">
        <v>142</v>
      </c>
      <c r="B337" s="23" t="s">
        <v>7</v>
      </c>
      <c r="C337" s="8" t="s">
        <v>24</v>
      </c>
      <c r="D337" s="15" t="s">
        <v>23</v>
      </c>
      <c r="E337" s="14">
        <v>0</v>
      </c>
      <c r="F337" s="15">
        <v>0</v>
      </c>
      <c r="G337" s="120"/>
      <c r="H337" s="33">
        <v>0</v>
      </c>
      <c r="I337" s="33">
        <v>0</v>
      </c>
      <c r="J337" s="49"/>
    </row>
    <row r="338" spans="1:10" ht="66" customHeight="1">
      <c r="A338" s="43" t="s">
        <v>28</v>
      </c>
      <c r="B338" s="23" t="s">
        <v>8</v>
      </c>
      <c r="C338" s="8" t="s">
        <v>24</v>
      </c>
      <c r="D338" s="15" t="s">
        <v>23</v>
      </c>
      <c r="E338" s="14">
        <v>0</v>
      </c>
      <c r="F338" s="15">
        <v>0</v>
      </c>
      <c r="G338" s="120"/>
      <c r="H338" s="33">
        <v>0</v>
      </c>
      <c r="I338" s="33">
        <v>0</v>
      </c>
      <c r="J338" s="49"/>
    </row>
    <row r="339" spans="1:10" ht="65.25" customHeight="1">
      <c r="A339" s="43" t="s">
        <v>143</v>
      </c>
      <c r="B339" s="23" t="s">
        <v>7</v>
      </c>
      <c r="C339" s="8" t="s">
        <v>24</v>
      </c>
      <c r="D339" s="15" t="s">
        <v>23</v>
      </c>
      <c r="E339" s="14">
        <v>0</v>
      </c>
      <c r="F339" s="15">
        <v>0</v>
      </c>
      <c r="G339" s="121"/>
      <c r="H339" s="33">
        <v>0</v>
      </c>
      <c r="I339" s="33">
        <v>0</v>
      </c>
      <c r="J339" s="33"/>
    </row>
    <row r="340" spans="1:10" ht="15.75" customHeight="1">
      <c r="A340" s="150" t="s">
        <v>29</v>
      </c>
      <c r="B340" s="151" t="s">
        <v>7</v>
      </c>
      <c r="C340" s="138" t="s">
        <v>24</v>
      </c>
      <c r="D340" s="15" t="s">
        <v>61</v>
      </c>
      <c r="E340" s="14">
        <f>E341+E342</f>
        <v>5398.9</v>
      </c>
      <c r="F340" s="14">
        <f>F341+F342</f>
        <v>4633.5569999999998</v>
      </c>
      <c r="G340" s="119" t="s">
        <v>22</v>
      </c>
      <c r="H340" s="122">
        <v>1933</v>
      </c>
      <c r="I340" s="122">
        <v>1933</v>
      </c>
      <c r="J340" s="122"/>
    </row>
    <row r="341" spans="1:10" ht="15.75" customHeight="1">
      <c r="A341" s="150"/>
      <c r="B341" s="151"/>
      <c r="C341" s="139"/>
      <c r="D341" s="15" t="s">
        <v>23</v>
      </c>
      <c r="E341" s="14">
        <v>5398.9</v>
      </c>
      <c r="F341" s="14">
        <v>4633.5569999999998</v>
      </c>
      <c r="G341" s="120"/>
      <c r="H341" s="123"/>
      <c r="I341" s="123"/>
      <c r="J341" s="123"/>
    </row>
    <row r="342" spans="1:10" ht="15.75" customHeight="1">
      <c r="A342" s="150"/>
      <c r="B342" s="151"/>
      <c r="C342" s="139"/>
      <c r="D342" s="15" t="s">
        <v>21</v>
      </c>
      <c r="E342" s="14">
        <v>0</v>
      </c>
      <c r="F342" s="14">
        <v>0</v>
      </c>
      <c r="G342" s="120"/>
      <c r="H342" s="123"/>
      <c r="I342" s="123"/>
      <c r="J342" s="123"/>
    </row>
    <row r="343" spans="1:10" ht="15.75" customHeight="1">
      <c r="A343" s="150"/>
      <c r="B343" s="153" t="s">
        <v>144</v>
      </c>
      <c r="C343" s="139"/>
      <c r="D343" s="15" t="s">
        <v>61</v>
      </c>
      <c r="E343" s="14">
        <f>E344+E345</f>
        <v>2184.8000000000002</v>
      </c>
      <c r="F343" s="14">
        <f>F344+F345</f>
        <v>1822.2560000000001</v>
      </c>
      <c r="G343" s="120"/>
      <c r="H343" s="122">
        <v>500</v>
      </c>
      <c r="I343" s="122">
        <v>500</v>
      </c>
      <c r="J343" s="122"/>
    </row>
    <row r="344" spans="1:10" ht="15.75" customHeight="1">
      <c r="A344" s="150"/>
      <c r="B344" s="153"/>
      <c r="C344" s="139"/>
      <c r="D344" s="15" t="s">
        <v>23</v>
      </c>
      <c r="E344" s="14">
        <v>2184.8000000000002</v>
      </c>
      <c r="F344" s="14">
        <v>1822.2560000000001</v>
      </c>
      <c r="G344" s="120"/>
      <c r="H344" s="123"/>
      <c r="I344" s="123"/>
      <c r="J344" s="123"/>
    </row>
    <row r="345" spans="1:10" ht="15.75" customHeight="1">
      <c r="A345" s="150"/>
      <c r="B345" s="153"/>
      <c r="C345" s="140"/>
      <c r="D345" s="15" t="s">
        <v>21</v>
      </c>
      <c r="E345" s="14">
        <v>0</v>
      </c>
      <c r="F345" s="14">
        <v>0</v>
      </c>
      <c r="G345" s="121"/>
      <c r="H345" s="123"/>
      <c r="I345" s="123"/>
      <c r="J345" s="123"/>
    </row>
    <row r="346" spans="1:10" ht="15.75" customHeight="1">
      <c r="A346" s="167" t="s">
        <v>145</v>
      </c>
      <c r="B346" s="153" t="s">
        <v>67</v>
      </c>
      <c r="C346" s="135" t="s">
        <v>24</v>
      </c>
      <c r="D346" s="21" t="s">
        <v>61</v>
      </c>
      <c r="E346" s="22">
        <f t="shared" ref="E346:F346" si="33">E347+E348</f>
        <v>130</v>
      </c>
      <c r="F346" s="22">
        <f t="shared" si="33"/>
        <v>130</v>
      </c>
      <c r="G346" s="122" t="s">
        <v>0</v>
      </c>
      <c r="H346" s="122" t="s">
        <v>0</v>
      </c>
      <c r="I346" s="122" t="s">
        <v>0</v>
      </c>
      <c r="J346" s="125"/>
    </row>
    <row r="347" spans="1:10" ht="15.75" customHeight="1">
      <c r="A347" s="167"/>
      <c r="B347" s="153"/>
      <c r="C347" s="136"/>
      <c r="D347" s="15" t="s">
        <v>23</v>
      </c>
      <c r="E347" s="14">
        <f>E349+E351+E350</f>
        <v>130</v>
      </c>
      <c r="F347" s="14">
        <f>F349+F351+F350</f>
        <v>130</v>
      </c>
      <c r="G347" s="123"/>
      <c r="H347" s="123"/>
      <c r="I347" s="123"/>
      <c r="J347" s="126"/>
    </row>
    <row r="348" spans="1:10" ht="15.75" customHeight="1">
      <c r="A348" s="167"/>
      <c r="B348" s="153"/>
      <c r="C348" s="136"/>
      <c r="D348" s="15" t="s">
        <v>21</v>
      </c>
      <c r="E348" s="14">
        <f>E351+E352</f>
        <v>0</v>
      </c>
      <c r="F348" s="14">
        <f>F351+F352</f>
        <v>0</v>
      </c>
      <c r="G348" s="123"/>
      <c r="H348" s="123"/>
      <c r="I348" s="123"/>
      <c r="J348" s="126"/>
    </row>
    <row r="349" spans="1:10" ht="49.5" customHeight="1">
      <c r="A349" s="167"/>
      <c r="B349" s="41" t="s">
        <v>146</v>
      </c>
      <c r="C349" s="136"/>
      <c r="D349" s="15" t="s">
        <v>23</v>
      </c>
      <c r="E349" s="14">
        <f>E352+E353+E354+E356+E357+E358+E359+E360+E361</f>
        <v>0</v>
      </c>
      <c r="F349" s="14">
        <f>F352+F353+F354+F356+F357+F358+F359+F360+F361</f>
        <v>0</v>
      </c>
      <c r="G349" s="123"/>
      <c r="H349" s="123"/>
      <c r="I349" s="123"/>
      <c r="J349" s="126"/>
    </row>
    <row r="350" spans="1:10" ht="34.5" customHeight="1">
      <c r="A350" s="167"/>
      <c r="B350" s="41" t="s">
        <v>65</v>
      </c>
      <c r="C350" s="136"/>
      <c r="D350" s="15" t="s">
        <v>23</v>
      </c>
      <c r="E350" s="14">
        <f>E353+E354+E355+E356+E357+E358+E359+E360+E361+E362</f>
        <v>130</v>
      </c>
      <c r="F350" s="14">
        <f>F353+F354+F355+F356+F357+F358+F359+F360+F361+F362</f>
        <v>130</v>
      </c>
      <c r="G350" s="123"/>
      <c r="H350" s="123"/>
      <c r="I350" s="123"/>
      <c r="J350" s="126"/>
    </row>
    <row r="351" spans="1:10" ht="31.5">
      <c r="A351" s="167"/>
      <c r="B351" s="41" t="s">
        <v>94</v>
      </c>
      <c r="C351" s="137"/>
      <c r="D351" s="15" t="s">
        <v>23</v>
      </c>
      <c r="E351" s="14">
        <f t="shared" ref="E351:F351" si="34">E362</f>
        <v>0</v>
      </c>
      <c r="F351" s="14">
        <f t="shared" si="34"/>
        <v>0</v>
      </c>
      <c r="G351" s="124"/>
      <c r="H351" s="124"/>
      <c r="I351" s="124"/>
      <c r="J351" s="127"/>
    </row>
    <row r="352" spans="1:10" ht="49.5" customHeight="1">
      <c r="A352" s="43" t="s">
        <v>32</v>
      </c>
      <c r="B352" s="41" t="s">
        <v>146</v>
      </c>
      <c r="C352" s="42" t="s">
        <v>24</v>
      </c>
      <c r="D352" s="15" t="s">
        <v>23</v>
      </c>
      <c r="E352" s="14">
        <v>0</v>
      </c>
      <c r="F352" s="14">
        <v>0</v>
      </c>
      <c r="G352" s="119" t="s">
        <v>42</v>
      </c>
      <c r="H352" s="33">
        <v>0</v>
      </c>
      <c r="I352" s="33">
        <v>0</v>
      </c>
      <c r="J352" s="15"/>
    </row>
    <row r="353" spans="1:10" ht="51">
      <c r="A353" s="43" t="s">
        <v>33</v>
      </c>
      <c r="B353" s="41" t="s">
        <v>147</v>
      </c>
      <c r="C353" s="42" t="s">
        <v>24</v>
      </c>
      <c r="D353" s="15" t="s">
        <v>23</v>
      </c>
      <c r="E353" s="14">
        <v>0</v>
      </c>
      <c r="F353" s="14">
        <v>0</v>
      </c>
      <c r="G353" s="120"/>
      <c r="H353" s="33">
        <v>0</v>
      </c>
      <c r="I353" s="33">
        <v>0</v>
      </c>
      <c r="J353" s="15"/>
    </row>
    <row r="354" spans="1:10" ht="69" customHeight="1">
      <c r="A354" s="43" t="s">
        <v>34</v>
      </c>
      <c r="B354" s="41" t="s">
        <v>8</v>
      </c>
      <c r="C354" s="42" t="s">
        <v>24</v>
      </c>
      <c r="D354" s="15" t="s">
        <v>23</v>
      </c>
      <c r="E354" s="14">
        <v>0</v>
      </c>
      <c r="F354" s="14">
        <v>0</v>
      </c>
      <c r="G354" s="120"/>
      <c r="H354" s="33">
        <v>0</v>
      </c>
      <c r="I354" s="33">
        <v>0</v>
      </c>
      <c r="J354" s="15"/>
    </row>
    <row r="355" spans="1:10" ht="31.5">
      <c r="A355" s="43" t="s">
        <v>187</v>
      </c>
      <c r="B355" s="41" t="s">
        <v>65</v>
      </c>
      <c r="C355" s="42" t="s">
        <v>24</v>
      </c>
      <c r="D355" s="15" t="s">
        <v>23</v>
      </c>
      <c r="E355" s="14">
        <v>130</v>
      </c>
      <c r="F355" s="14">
        <v>130</v>
      </c>
      <c r="G355" s="120"/>
      <c r="H355" s="33">
        <v>13</v>
      </c>
      <c r="I355" s="33">
        <v>13</v>
      </c>
      <c r="J355" s="15"/>
    </row>
    <row r="356" spans="1:10" ht="31.5">
      <c r="A356" s="43" t="s">
        <v>35</v>
      </c>
      <c r="B356" s="41" t="s">
        <v>148</v>
      </c>
      <c r="C356" s="42" t="s">
        <v>24</v>
      </c>
      <c r="D356" s="15" t="s">
        <v>23</v>
      </c>
      <c r="E356" s="14">
        <v>0</v>
      </c>
      <c r="F356" s="14">
        <v>0</v>
      </c>
      <c r="G356" s="120"/>
      <c r="H356" s="33">
        <v>0</v>
      </c>
      <c r="I356" s="33">
        <v>0</v>
      </c>
      <c r="J356" s="15"/>
    </row>
    <row r="357" spans="1:10" ht="38.25">
      <c r="A357" s="43" t="s">
        <v>36</v>
      </c>
      <c r="B357" s="41" t="s">
        <v>148</v>
      </c>
      <c r="C357" s="42" t="s">
        <v>24</v>
      </c>
      <c r="D357" s="15" t="s">
        <v>23</v>
      </c>
      <c r="E357" s="14">
        <v>0</v>
      </c>
      <c r="F357" s="14">
        <v>0</v>
      </c>
      <c r="G357" s="120"/>
      <c r="H357" s="33">
        <v>0</v>
      </c>
      <c r="I357" s="33">
        <v>0</v>
      </c>
      <c r="J357" s="15"/>
    </row>
    <row r="358" spans="1:10" ht="31.5">
      <c r="A358" s="43" t="s">
        <v>37</v>
      </c>
      <c r="B358" s="41" t="s">
        <v>148</v>
      </c>
      <c r="C358" s="42" t="s">
        <v>24</v>
      </c>
      <c r="D358" s="15" t="s">
        <v>23</v>
      </c>
      <c r="E358" s="14">
        <v>0</v>
      </c>
      <c r="F358" s="14">
        <v>0</v>
      </c>
      <c r="G358" s="120"/>
      <c r="H358" s="33">
        <v>0</v>
      </c>
      <c r="I358" s="33">
        <v>0</v>
      </c>
      <c r="J358" s="15"/>
    </row>
    <row r="359" spans="1:10" ht="31.5">
      <c r="A359" s="43" t="s">
        <v>38</v>
      </c>
      <c r="B359" s="41" t="s">
        <v>148</v>
      </c>
      <c r="C359" s="42" t="s">
        <v>24</v>
      </c>
      <c r="D359" s="15" t="s">
        <v>23</v>
      </c>
      <c r="E359" s="14">
        <v>0</v>
      </c>
      <c r="F359" s="14">
        <v>0</v>
      </c>
      <c r="G359" s="120"/>
      <c r="H359" s="33">
        <v>0</v>
      </c>
      <c r="I359" s="33">
        <v>0</v>
      </c>
      <c r="J359" s="15"/>
    </row>
    <row r="360" spans="1:10" ht="31.5">
      <c r="A360" s="43" t="s">
        <v>39</v>
      </c>
      <c r="B360" s="41" t="s">
        <v>148</v>
      </c>
      <c r="C360" s="42" t="s">
        <v>24</v>
      </c>
      <c r="D360" s="15" t="s">
        <v>23</v>
      </c>
      <c r="E360" s="14">
        <v>0</v>
      </c>
      <c r="F360" s="14">
        <v>0</v>
      </c>
      <c r="G360" s="120"/>
      <c r="H360" s="33">
        <v>0</v>
      </c>
      <c r="I360" s="33">
        <v>0</v>
      </c>
      <c r="J360" s="15"/>
    </row>
    <row r="361" spans="1:10" ht="31.5">
      <c r="A361" s="43" t="s">
        <v>40</v>
      </c>
      <c r="B361" s="41" t="s">
        <v>148</v>
      </c>
      <c r="C361" s="42" t="s">
        <v>24</v>
      </c>
      <c r="D361" s="15" t="s">
        <v>23</v>
      </c>
      <c r="E361" s="14">
        <v>0</v>
      </c>
      <c r="F361" s="14">
        <v>0</v>
      </c>
      <c r="G361" s="120"/>
      <c r="H361" s="33">
        <v>0</v>
      </c>
      <c r="I361" s="33">
        <v>0</v>
      </c>
      <c r="J361" s="15"/>
    </row>
    <row r="362" spans="1:10" ht="31.5">
      <c r="A362" s="43" t="s">
        <v>41</v>
      </c>
      <c r="B362" s="41" t="s">
        <v>94</v>
      </c>
      <c r="C362" s="42" t="s">
        <v>24</v>
      </c>
      <c r="D362" s="15" t="s">
        <v>23</v>
      </c>
      <c r="E362" s="14">
        <v>0</v>
      </c>
      <c r="F362" s="14">
        <v>0</v>
      </c>
      <c r="G362" s="121"/>
      <c r="H362" s="33">
        <v>0</v>
      </c>
      <c r="I362" s="33">
        <v>0</v>
      </c>
      <c r="J362" s="15"/>
    </row>
    <row r="363" spans="1:10" ht="15.75">
      <c r="A363" s="160" t="s">
        <v>149</v>
      </c>
      <c r="B363" s="153" t="s">
        <v>93</v>
      </c>
      <c r="C363" s="135" t="s">
        <v>24</v>
      </c>
      <c r="D363" s="20" t="s">
        <v>61</v>
      </c>
      <c r="E363" s="65">
        <f t="shared" ref="E363" si="35">E364+E365</f>
        <v>30473.300000000007</v>
      </c>
      <c r="F363" s="65">
        <f>F364+F365</f>
        <v>29939.100000000006</v>
      </c>
      <c r="G363" s="122" t="s">
        <v>0</v>
      </c>
      <c r="H363" s="122" t="s">
        <v>0</v>
      </c>
      <c r="I363" s="122" t="s">
        <v>0</v>
      </c>
      <c r="J363" s="125"/>
    </row>
    <row r="364" spans="1:10" ht="45">
      <c r="A364" s="161"/>
      <c r="B364" s="153"/>
      <c r="C364" s="136"/>
      <c r="D364" s="1" t="s">
        <v>59</v>
      </c>
      <c r="E364" s="64">
        <f>E366+E367+E368+E370+E371+E372+E374+E375+E376+E377+E378+E379</f>
        <v>26098.800000000007</v>
      </c>
      <c r="F364" s="64">
        <f>F366+F367+F368+F370+F371+F372+F374+F375+F376+F377+F378+F379</f>
        <v>25564.500000000007</v>
      </c>
      <c r="G364" s="123"/>
      <c r="H364" s="123"/>
      <c r="I364" s="123"/>
      <c r="J364" s="126"/>
    </row>
    <row r="365" spans="1:10" ht="45">
      <c r="A365" s="162"/>
      <c r="B365" s="153"/>
      <c r="C365" s="137"/>
      <c r="D365" s="1" t="s">
        <v>57</v>
      </c>
      <c r="E365" s="64">
        <f>E380+E373+E369</f>
        <v>4374.5</v>
      </c>
      <c r="F365" s="64">
        <f>F380+F373+F369</f>
        <v>4374.6000000000004</v>
      </c>
      <c r="G365" s="124"/>
      <c r="H365" s="124"/>
      <c r="I365" s="124"/>
      <c r="J365" s="127"/>
    </row>
    <row r="366" spans="1:10" ht="15.75" customHeight="1">
      <c r="A366" s="150" t="s">
        <v>150</v>
      </c>
      <c r="B366" s="26">
        <v>211</v>
      </c>
      <c r="C366" s="135" t="s">
        <v>24</v>
      </c>
      <c r="D366" s="15" t="s">
        <v>23</v>
      </c>
      <c r="E366" s="64">
        <v>18656.5</v>
      </c>
      <c r="F366" s="64">
        <v>18656.5</v>
      </c>
      <c r="G366" s="119" t="s">
        <v>12</v>
      </c>
      <c r="H366" s="122">
        <v>1</v>
      </c>
      <c r="I366" s="122">
        <v>1</v>
      </c>
      <c r="J366" s="125"/>
    </row>
    <row r="367" spans="1:10" ht="15.75">
      <c r="A367" s="150"/>
      <c r="B367" s="26">
        <v>212</v>
      </c>
      <c r="C367" s="136"/>
      <c r="D367" s="15" t="s">
        <v>23</v>
      </c>
      <c r="E367" s="64">
        <v>247.2</v>
      </c>
      <c r="F367" s="64">
        <v>247.2</v>
      </c>
      <c r="G367" s="120"/>
      <c r="H367" s="123"/>
      <c r="I367" s="123"/>
      <c r="J367" s="126"/>
    </row>
    <row r="368" spans="1:10" ht="15.75">
      <c r="A368" s="150"/>
      <c r="B368" s="26">
        <v>213</v>
      </c>
      <c r="C368" s="136"/>
      <c r="D368" s="15" t="s">
        <v>23</v>
      </c>
      <c r="E368" s="64">
        <v>5406.1</v>
      </c>
      <c r="F368" s="64">
        <v>5406.1</v>
      </c>
      <c r="G368" s="120"/>
      <c r="H368" s="123"/>
      <c r="I368" s="123"/>
      <c r="J368" s="126"/>
    </row>
    <row r="369" spans="1:10" ht="15.75">
      <c r="A369" s="150"/>
      <c r="B369" s="26">
        <v>213</v>
      </c>
      <c r="C369" s="136"/>
      <c r="D369" s="15" t="s">
        <v>21</v>
      </c>
      <c r="E369" s="64">
        <v>2966.8</v>
      </c>
      <c r="F369" s="64">
        <v>2966.8</v>
      </c>
      <c r="G369" s="120"/>
      <c r="H369" s="123"/>
      <c r="I369" s="123"/>
      <c r="J369" s="126"/>
    </row>
    <row r="370" spans="1:10" ht="15.75">
      <c r="A370" s="150"/>
      <c r="B370" s="26">
        <v>221</v>
      </c>
      <c r="C370" s="136"/>
      <c r="D370" s="15" t="s">
        <v>23</v>
      </c>
      <c r="E370" s="64">
        <v>92.9</v>
      </c>
      <c r="F370" s="64">
        <v>92.9</v>
      </c>
      <c r="G370" s="120"/>
      <c r="H370" s="123"/>
      <c r="I370" s="123"/>
      <c r="J370" s="126"/>
    </row>
    <row r="371" spans="1:10" ht="15.75">
      <c r="A371" s="150"/>
      <c r="B371" s="26">
        <v>222</v>
      </c>
      <c r="C371" s="136"/>
      <c r="D371" s="15" t="s">
        <v>23</v>
      </c>
      <c r="E371" s="64">
        <v>14</v>
      </c>
      <c r="F371" s="64">
        <v>14</v>
      </c>
      <c r="G371" s="120"/>
      <c r="H371" s="123"/>
      <c r="I371" s="123"/>
      <c r="J371" s="126"/>
    </row>
    <row r="372" spans="1:10" ht="15.75">
      <c r="A372" s="150"/>
      <c r="B372" s="26">
        <v>223</v>
      </c>
      <c r="C372" s="136"/>
      <c r="D372" s="15" t="s">
        <v>23</v>
      </c>
      <c r="E372" s="64">
        <v>926.9</v>
      </c>
      <c r="F372" s="64">
        <v>550.4</v>
      </c>
      <c r="G372" s="120"/>
      <c r="H372" s="123"/>
      <c r="I372" s="123"/>
      <c r="J372" s="126"/>
    </row>
    <row r="373" spans="1:10" ht="15.75">
      <c r="A373" s="150"/>
      <c r="B373" s="26">
        <v>223</v>
      </c>
      <c r="C373" s="136"/>
      <c r="D373" s="15" t="s">
        <v>21</v>
      </c>
      <c r="E373" s="64">
        <v>1407.7</v>
      </c>
      <c r="F373" s="64">
        <v>1407.8</v>
      </c>
      <c r="G373" s="120"/>
      <c r="H373" s="123"/>
      <c r="I373" s="123"/>
      <c r="J373" s="126"/>
    </row>
    <row r="374" spans="1:10" ht="15.75">
      <c r="A374" s="150"/>
      <c r="B374" s="26">
        <v>224</v>
      </c>
      <c r="C374" s="136"/>
      <c r="D374" s="15" t="s">
        <v>23</v>
      </c>
      <c r="E374" s="64">
        <v>0</v>
      </c>
      <c r="F374" s="70">
        <v>0</v>
      </c>
      <c r="G374" s="120"/>
      <c r="H374" s="123"/>
      <c r="I374" s="123"/>
      <c r="J374" s="126"/>
    </row>
    <row r="375" spans="1:10" ht="15.75">
      <c r="A375" s="150"/>
      <c r="B375" s="26">
        <v>225</v>
      </c>
      <c r="C375" s="136"/>
      <c r="D375" s="15" t="s">
        <v>23</v>
      </c>
      <c r="E375" s="64">
        <v>79.900000000000006</v>
      </c>
      <c r="F375" s="64">
        <v>79.900000000000006</v>
      </c>
      <c r="G375" s="120"/>
      <c r="H375" s="123"/>
      <c r="I375" s="123"/>
      <c r="J375" s="126"/>
    </row>
    <row r="376" spans="1:10" ht="15.75">
      <c r="A376" s="150"/>
      <c r="B376" s="26">
        <v>226</v>
      </c>
      <c r="C376" s="136"/>
      <c r="D376" s="15" t="s">
        <v>23</v>
      </c>
      <c r="E376" s="64">
        <v>160.1</v>
      </c>
      <c r="F376" s="64">
        <v>160.1</v>
      </c>
      <c r="G376" s="120"/>
      <c r="H376" s="123"/>
      <c r="I376" s="123"/>
      <c r="J376" s="126"/>
    </row>
    <row r="377" spans="1:10" ht="15.75">
      <c r="A377" s="150"/>
      <c r="B377" s="26">
        <v>290</v>
      </c>
      <c r="C377" s="136"/>
      <c r="D377" s="15" t="s">
        <v>23</v>
      </c>
      <c r="E377" s="64">
        <v>63</v>
      </c>
      <c r="F377" s="64">
        <v>63</v>
      </c>
      <c r="G377" s="120"/>
      <c r="H377" s="123"/>
      <c r="I377" s="123"/>
      <c r="J377" s="126"/>
    </row>
    <row r="378" spans="1:10" ht="15.75">
      <c r="A378" s="150"/>
      <c r="B378" s="26">
        <v>310</v>
      </c>
      <c r="C378" s="136"/>
      <c r="D378" s="15" t="s">
        <v>23</v>
      </c>
      <c r="E378" s="64">
        <v>430.5</v>
      </c>
      <c r="F378" s="64">
        <v>272.7</v>
      </c>
      <c r="G378" s="120"/>
      <c r="H378" s="123"/>
      <c r="I378" s="123"/>
      <c r="J378" s="126"/>
    </row>
    <row r="379" spans="1:10" ht="15.75">
      <c r="A379" s="150"/>
      <c r="B379" s="26">
        <v>340</v>
      </c>
      <c r="C379" s="136"/>
      <c r="D379" s="15" t="s">
        <v>23</v>
      </c>
      <c r="E379" s="64">
        <v>21.7</v>
      </c>
      <c r="F379" s="64">
        <v>21.7</v>
      </c>
      <c r="G379" s="120"/>
      <c r="H379" s="123"/>
      <c r="I379" s="123"/>
      <c r="J379" s="126"/>
    </row>
    <row r="380" spans="1:10" ht="15.75">
      <c r="A380" s="150"/>
      <c r="B380" s="26">
        <v>340</v>
      </c>
      <c r="C380" s="137"/>
      <c r="D380" s="15" t="s">
        <v>21</v>
      </c>
      <c r="E380" s="64">
        <v>0</v>
      </c>
      <c r="F380" s="64">
        <v>0</v>
      </c>
      <c r="G380" s="120"/>
      <c r="H380" s="124"/>
      <c r="I380" s="124"/>
      <c r="J380" s="127"/>
    </row>
    <row r="381" spans="1:10" ht="114" customHeight="1">
      <c r="A381" s="43" t="s">
        <v>43</v>
      </c>
      <c r="B381" s="27" t="s">
        <v>151</v>
      </c>
      <c r="C381" s="42" t="s">
        <v>24</v>
      </c>
      <c r="D381" s="15" t="s">
        <v>23</v>
      </c>
      <c r="E381" s="14">
        <v>0</v>
      </c>
      <c r="F381" s="15">
        <v>0</v>
      </c>
      <c r="G381" s="120"/>
      <c r="H381" s="33">
        <v>0</v>
      </c>
      <c r="I381" s="33">
        <v>0</v>
      </c>
      <c r="J381" s="15"/>
    </row>
    <row r="382" spans="1:10" ht="51">
      <c r="A382" s="43" t="s">
        <v>44</v>
      </c>
      <c r="B382" s="41" t="s">
        <v>152</v>
      </c>
      <c r="C382" s="42" t="s">
        <v>24</v>
      </c>
      <c r="D382" s="15" t="s">
        <v>23</v>
      </c>
      <c r="E382" s="14">
        <v>0</v>
      </c>
      <c r="F382" s="15">
        <v>0</v>
      </c>
      <c r="G382" s="120"/>
      <c r="H382" s="33">
        <v>0</v>
      </c>
      <c r="I382" s="33">
        <v>0</v>
      </c>
      <c r="J382" s="15"/>
    </row>
    <row r="383" spans="1:10" ht="38.25">
      <c r="A383" s="43" t="s">
        <v>45</v>
      </c>
      <c r="B383" s="41" t="s">
        <v>152</v>
      </c>
      <c r="C383" s="42" t="s">
        <v>24</v>
      </c>
      <c r="D383" s="15" t="s">
        <v>23</v>
      </c>
      <c r="E383" s="14">
        <v>0</v>
      </c>
      <c r="F383" s="15">
        <v>0</v>
      </c>
      <c r="G383" s="120"/>
      <c r="H383" s="33">
        <v>0</v>
      </c>
      <c r="I383" s="33">
        <v>0</v>
      </c>
      <c r="J383" s="15"/>
    </row>
    <row r="384" spans="1:10" ht="38.25">
      <c r="A384" s="43" t="s">
        <v>46</v>
      </c>
      <c r="B384" s="41" t="s">
        <v>152</v>
      </c>
      <c r="C384" s="42" t="s">
        <v>24</v>
      </c>
      <c r="D384" s="15" t="s">
        <v>23</v>
      </c>
      <c r="E384" s="14">
        <v>0</v>
      </c>
      <c r="F384" s="15">
        <v>0</v>
      </c>
      <c r="G384" s="120"/>
      <c r="H384" s="33">
        <v>0</v>
      </c>
      <c r="I384" s="33">
        <v>0</v>
      </c>
      <c r="J384" s="15"/>
    </row>
    <row r="385" spans="1:10" ht="114.75">
      <c r="A385" s="43" t="s">
        <v>47</v>
      </c>
      <c r="B385" s="27" t="s">
        <v>152</v>
      </c>
      <c r="C385" s="42" t="s">
        <v>24</v>
      </c>
      <c r="D385" s="15" t="s">
        <v>23</v>
      </c>
      <c r="E385" s="14">
        <v>0</v>
      </c>
      <c r="F385" s="15">
        <v>0</v>
      </c>
      <c r="G385" s="120"/>
      <c r="H385" s="33">
        <v>0</v>
      </c>
      <c r="I385" s="33">
        <v>0</v>
      </c>
      <c r="J385" s="15"/>
    </row>
    <row r="386" spans="1:10" ht="51">
      <c r="A386" s="43" t="s">
        <v>48</v>
      </c>
      <c r="B386" s="41" t="s">
        <v>152</v>
      </c>
      <c r="C386" s="42" t="s">
        <v>24</v>
      </c>
      <c r="D386" s="15" t="s">
        <v>23</v>
      </c>
      <c r="E386" s="14">
        <v>0</v>
      </c>
      <c r="F386" s="15">
        <v>0</v>
      </c>
      <c r="G386" s="120"/>
      <c r="H386" s="33">
        <v>0</v>
      </c>
      <c r="I386" s="33">
        <v>0</v>
      </c>
      <c r="J386" s="15"/>
    </row>
    <row r="387" spans="1:10" ht="38.25">
      <c r="A387" s="43" t="s">
        <v>49</v>
      </c>
      <c r="B387" s="41" t="s">
        <v>152</v>
      </c>
      <c r="C387" s="42" t="s">
        <v>24</v>
      </c>
      <c r="D387" s="15" t="s">
        <v>23</v>
      </c>
      <c r="E387" s="14">
        <v>0</v>
      </c>
      <c r="F387" s="15">
        <v>0</v>
      </c>
      <c r="G387" s="120"/>
      <c r="H387" s="33">
        <v>0</v>
      </c>
      <c r="I387" s="33">
        <v>0</v>
      </c>
      <c r="J387" s="15"/>
    </row>
    <row r="388" spans="1:10" ht="31.5">
      <c r="A388" s="43" t="s">
        <v>50</v>
      </c>
      <c r="B388" s="41" t="s">
        <v>152</v>
      </c>
      <c r="C388" s="42" t="s">
        <v>24</v>
      </c>
      <c r="D388" s="28" t="s">
        <v>23</v>
      </c>
      <c r="E388" s="29">
        <v>0</v>
      </c>
      <c r="F388" s="15">
        <v>0</v>
      </c>
      <c r="G388" s="121"/>
      <c r="H388" s="33">
        <v>0</v>
      </c>
      <c r="I388" s="33">
        <v>0</v>
      </c>
      <c r="J388" s="15"/>
    </row>
    <row r="389" spans="1:10" ht="15.75">
      <c r="A389" s="160" t="s">
        <v>153</v>
      </c>
      <c r="B389" s="151" t="s">
        <v>154</v>
      </c>
      <c r="C389" s="138" t="s">
        <v>24</v>
      </c>
      <c r="D389" s="20" t="s">
        <v>61</v>
      </c>
      <c r="E389" s="13">
        <f>E392</f>
        <v>10948.9</v>
      </c>
      <c r="F389" s="13">
        <f>F392</f>
        <v>10905.267</v>
      </c>
      <c r="G389" s="122" t="s">
        <v>0</v>
      </c>
      <c r="H389" s="122" t="s">
        <v>0</v>
      </c>
      <c r="I389" s="122" t="s">
        <v>0</v>
      </c>
      <c r="J389" s="125"/>
    </row>
    <row r="390" spans="1:10" ht="45">
      <c r="A390" s="161"/>
      <c r="B390" s="151"/>
      <c r="C390" s="139"/>
      <c r="D390" s="1" t="s">
        <v>59</v>
      </c>
      <c r="E390" s="14">
        <f t="shared" ref="E390:F391" si="36">E393</f>
        <v>10021.9</v>
      </c>
      <c r="F390" s="14">
        <f t="shared" si="36"/>
        <v>9978.2669999999998</v>
      </c>
      <c r="G390" s="123"/>
      <c r="H390" s="123"/>
      <c r="I390" s="123"/>
      <c r="J390" s="126"/>
    </row>
    <row r="391" spans="1:10" ht="45">
      <c r="A391" s="161"/>
      <c r="B391" s="151"/>
      <c r="C391" s="139"/>
      <c r="D391" s="1" t="s">
        <v>57</v>
      </c>
      <c r="E391" s="14">
        <f t="shared" si="36"/>
        <v>927</v>
      </c>
      <c r="F391" s="14">
        <f t="shared" si="36"/>
        <v>927</v>
      </c>
      <c r="G391" s="123"/>
      <c r="H391" s="123"/>
      <c r="I391" s="123"/>
      <c r="J391" s="126"/>
    </row>
    <row r="392" spans="1:10" ht="15.75" customHeight="1">
      <c r="A392" s="161"/>
      <c r="B392" s="151" t="s">
        <v>155</v>
      </c>
      <c r="C392" s="139"/>
      <c r="D392" s="21" t="s">
        <v>61</v>
      </c>
      <c r="E392" s="14">
        <f t="shared" ref="E392:F392" si="37">E393+E394</f>
        <v>10948.9</v>
      </c>
      <c r="F392" s="14">
        <f t="shared" si="37"/>
        <v>10905.267</v>
      </c>
      <c r="G392" s="123"/>
      <c r="H392" s="123"/>
      <c r="I392" s="123"/>
      <c r="J392" s="126"/>
    </row>
    <row r="393" spans="1:10" ht="15.75" customHeight="1">
      <c r="A393" s="161"/>
      <c r="B393" s="151"/>
      <c r="C393" s="139"/>
      <c r="D393" s="15" t="s">
        <v>23</v>
      </c>
      <c r="E393" s="14">
        <f>E396+E399</f>
        <v>10021.9</v>
      </c>
      <c r="F393" s="14">
        <f t="shared" ref="F393" si="38">F396+F399</f>
        <v>9978.2669999999998</v>
      </c>
      <c r="G393" s="123"/>
      <c r="H393" s="123"/>
      <c r="I393" s="123"/>
      <c r="J393" s="126"/>
    </row>
    <row r="394" spans="1:10" ht="15.75" customHeight="1">
      <c r="A394" s="162"/>
      <c r="B394" s="151"/>
      <c r="C394" s="140"/>
      <c r="D394" s="15" t="s">
        <v>21</v>
      </c>
      <c r="E394" s="14">
        <f t="shared" ref="E394:F394" si="39">E398</f>
        <v>927</v>
      </c>
      <c r="F394" s="14">
        <f t="shared" si="39"/>
        <v>927</v>
      </c>
      <c r="G394" s="124"/>
      <c r="H394" s="124"/>
      <c r="I394" s="124"/>
      <c r="J394" s="127"/>
    </row>
    <row r="395" spans="1:10" ht="15.75" customHeight="1">
      <c r="A395" s="163" t="s">
        <v>156</v>
      </c>
      <c r="B395" s="23" t="s">
        <v>157</v>
      </c>
      <c r="C395" s="135" t="s">
        <v>24</v>
      </c>
      <c r="D395" s="15" t="s">
        <v>61</v>
      </c>
      <c r="E395" s="14">
        <f t="shared" ref="E395:F395" si="40">E396</f>
        <v>0.1</v>
      </c>
      <c r="F395" s="14">
        <f t="shared" si="40"/>
        <v>0</v>
      </c>
      <c r="G395" s="119" t="s">
        <v>22</v>
      </c>
      <c r="H395" s="128">
        <v>20</v>
      </c>
      <c r="I395" s="128">
        <v>0</v>
      </c>
      <c r="J395" s="129" t="s">
        <v>15</v>
      </c>
    </row>
    <row r="396" spans="1:10" ht="34.5" customHeight="1">
      <c r="A396" s="163"/>
      <c r="B396" s="41" t="s">
        <v>158</v>
      </c>
      <c r="C396" s="136"/>
      <c r="D396" s="15" t="s">
        <v>23</v>
      </c>
      <c r="E396" s="14">
        <v>0.1</v>
      </c>
      <c r="F396" s="14">
        <v>0</v>
      </c>
      <c r="G396" s="121"/>
      <c r="H396" s="128"/>
      <c r="I396" s="128"/>
      <c r="J396" s="130"/>
    </row>
    <row r="397" spans="1:10" ht="30" customHeight="1">
      <c r="A397" s="154" t="s">
        <v>182</v>
      </c>
      <c r="B397" s="151" t="s">
        <v>158</v>
      </c>
      <c r="C397" s="136"/>
      <c r="D397" s="15" t="s">
        <v>61</v>
      </c>
      <c r="E397" s="14">
        <f t="shared" ref="E397:F397" si="41">E398+E399</f>
        <v>10948.8</v>
      </c>
      <c r="F397" s="14">
        <f t="shared" si="41"/>
        <v>10905.267</v>
      </c>
      <c r="G397" s="128" t="s">
        <v>12</v>
      </c>
      <c r="H397" s="122">
        <v>1</v>
      </c>
      <c r="I397" s="122">
        <v>1</v>
      </c>
      <c r="J397" s="125"/>
    </row>
    <row r="398" spans="1:10" ht="30" customHeight="1">
      <c r="A398" s="155"/>
      <c r="B398" s="151"/>
      <c r="C398" s="136"/>
      <c r="D398" s="15" t="s">
        <v>21</v>
      </c>
      <c r="E398" s="14">
        <v>927</v>
      </c>
      <c r="F398" s="14">
        <v>927</v>
      </c>
      <c r="G398" s="128"/>
      <c r="H398" s="123"/>
      <c r="I398" s="123"/>
      <c r="J398" s="126"/>
    </row>
    <row r="399" spans="1:10" ht="18" customHeight="1">
      <c r="A399" s="156"/>
      <c r="B399" s="151"/>
      <c r="C399" s="137"/>
      <c r="D399" s="15" t="s">
        <v>23</v>
      </c>
      <c r="E399" s="14">
        <v>10021.799999999999</v>
      </c>
      <c r="F399" s="14">
        <v>9978.2669999999998</v>
      </c>
      <c r="G399" s="128"/>
      <c r="H399" s="124"/>
      <c r="I399" s="124"/>
      <c r="J399" s="127"/>
    </row>
    <row r="400" spans="1:10" ht="15.75" customHeight="1">
      <c r="A400" s="164" t="s">
        <v>159</v>
      </c>
      <c r="B400" s="153" t="s">
        <v>67</v>
      </c>
      <c r="C400" s="135" t="s">
        <v>24</v>
      </c>
      <c r="D400" s="20" t="s">
        <v>61</v>
      </c>
      <c r="E400" s="65">
        <f>E401+E403+E402</f>
        <v>64591.500000000007</v>
      </c>
      <c r="F400" s="65">
        <f>F401+F403+F402-0.4</f>
        <v>52884.546999999999</v>
      </c>
      <c r="G400" s="122" t="s">
        <v>0</v>
      </c>
      <c r="H400" s="122" t="s">
        <v>0</v>
      </c>
      <c r="I400" s="122" t="s">
        <v>0</v>
      </c>
      <c r="J400" s="125"/>
    </row>
    <row r="401" spans="1:10" ht="45">
      <c r="A401" s="165"/>
      <c r="B401" s="153"/>
      <c r="C401" s="136"/>
      <c r="D401" s="1" t="s">
        <v>59</v>
      </c>
      <c r="E401" s="64">
        <f t="shared" ref="E401:F403" si="42">E405+E409</f>
        <v>6104.8</v>
      </c>
      <c r="F401" s="64">
        <f t="shared" si="42"/>
        <v>5519.8689999999997</v>
      </c>
      <c r="G401" s="123"/>
      <c r="H401" s="123"/>
      <c r="I401" s="123"/>
      <c r="J401" s="126"/>
    </row>
    <row r="402" spans="1:10" ht="60">
      <c r="A402" s="165"/>
      <c r="B402" s="153"/>
      <c r="C402" s="136"/>
      <c r="D402" s="1" t="s">
        <v>58</v>
      </c>
      <c r="E402" s="64">
        <f t="shared" si="42"/>
        <v>524.4</v>
      </c>
      <c r="F402" s="64">
        <f t="shared" si="42"/>
        <v>524.4</v>
      </c>
      <c r="G402" s="123"/>
      <c r="H402" s="123"/>
      <c r="I402" s="123"/>
      <c r="J402" s="126"/>
    </row>
    <row r="403" spans="1:10" ht="45">
      <c r="A403" s="165"/>
      <c r="B403" s="153"/>
      <c r="C403" s="137"/>
      <c r="D403" s="1" t="s">
        <v>57</v>
      </c>
      <c r="E403" s="64">
        <f t="shared" si="42"/>
        <v>57962.3</v>
      </c>
      <c r="F403" s="64">
        <f t="shared" si="42"/>
        <v>46840.678</v>
      </c>
      <c r="G403" s="124"/>
      <c r="H403" s="124"/>
      <c r="I403" s="124"/>
      <c r="J403" s="127"/>
    </row>
    <row r="404" spans="1:10" ht="15.75">
      <c r="A404" s="165"/>
      <c r="B404" s="157" t="s">
        <v>194</v>
      </c>
      <c r="C404" s="135" t="s">
        <v>24</v>
      </c>
      <c r="D404" s="20" t="s">
        <v>61</v>
      </c>
      <c r="E404" s="65">
        <f>E405+E407+E406</f>
        <v>4603.5</v>
      </c>
      <c r="F404" s="65">
        <f>F405+F407+F406</f>
        <v>4603.95</v>
      </c>
      <c r="G404" s="122" t="s">
        <v>0</v>
      </c>
      <c r="H404" s="122" t="s">
        <v>0</v>
      </c>
      <c r="I404" s="122" t="s">
        <v>0</v>
      </c>
      <c r="J404" s="125"/>
    </row>
    <row r="405" spans="1:10" ht="45">
      <c r="A405" s="165"/>
      <c r="B405" s="158"/>
      <c r="C405" s="136"/>
      <c r="D405" s="1" t="s">
        <v>59</v>
      </c>
      <c r="E405" s="64">
        <f t="shared" ref="E405:F407" si="43">E413</f>
        <v>3105.3</v>
      </c>
      <c r="F405" s="64">
        <f t="shared" si="43"/>
        <v>3105.75</v>
      </c>
      <c r="G405" s="123"/>
      <c r="H405" s="123"/>
      <c r="I405" s="123"/>
      <c r="J405" s="126"/>
    </row>
    <row r="406" spans="1:10" ht="60">
      <c r="A406" s="165"/>
      <c r="B406" s="158"/>
      <c r="C406" s="136"/>
      <c r="D406" s="1" t="s">
        <v>58</v>
      </c>
      <c r="E406" s="64">
        <f t="shared" si="43"/>
        <v>524.4</v>
      </c>
      <c r="F406" s="64">
        <f t="shared" si="43"/>
        <v>524.4</v>
      </c>
      <c r="G406" s="123"/>
      <c r="H406" s="123"/>
      <c r="I406" s="123"/>
      <c r="J406" s="126"/>
    </row>
    <row r="407" spans="1:10" ht="45">
      <c r="A407" s="165"/>
      <c r="B407" s="159"/>
      <c r="C407" s="137"/>
      <c r="D407" s="1" t="s">
        <v>57</v>
      </c>
      <c r="E407" s="64">
        <f t="shared" si="43"/>
        <v>973.8</v>
      </c>
      <c r="F407" s="64">
        <f t="shared" si="43"/>
        <v>973.8</v>
      </c>
      <c r="G407" s="124"/>
      <c r="H407" s="124"/>
      <c r="I407" s="124"/>
      <c r="J407" s="127"/>
    </row>
    <row r="408" spans="1:10" ht="15.75">
      <c r="A408" s="165"/>
      <c r="B408" s="157" t="s">
        <v>195</v>
      </c>
      <c r="C408" s="135" t="s">
        <v>24</v>
      </c>
      <c r="D408" s="20" t="s">
        <v>61</v>
      </c>
      <c r="E408" s="65">
        <f>E409+E411+E410</f>
        <v>59988</v>
      </c>
      <c r="F408" s="65">
        <f>F409+F411+F410</f>
        <v>48280.996999999996</v>
      </c>
      <c r="G408" s="122" t="s">
        <v>0</v>
      </c>
      <c r="H408" s="122" t="s">
        <v>0</v>
      </c>
      <c r="I408" s="122" t="s">
        <v>0</v>
      </c>
      <c r="J408" s="125"/>
    </row>
    <row r="409" spans="1:10" ht="45">
      <c r="A409" s="165"/>
      <c r="B409" s="158"/>
      <c r="C409" s="136"/>
      <c r="D409" s="1" t="s">
        <v>59</v>
      </c>
      <c r="E409" s="64">
        <f>E428+E447</f>
        <v>2999.5</v>
      </c>
      <c r="F409" s="64">
        <f>F428+F447</f>
        <v>2414.1189999999997</v>
      </c>
      <c r="G409" s="123"/>
      <c r="H409" s="123"/>
      <c r="I409" s="123"/>
      <c r="J409" s="126"/>
    </row>
    <row r="410" spans="1:10" ht="60">
      <c r="A410" s="165"/>
      <c r="B410" s="158"/>
      <c r="C410" s="136"/>
      <c r="D410" s="1" t="s">
        <v>58</v>
      </c>
      <c r="E410" s="64">
        <v>0</v>
      </c>
      <c r="F410" s="64">
        <f>F418</f>
        <v>0</v>
      </c>
      <c r="G410" s="123"/>
      <c r="H410" s="123"/>
      <c r="I410" s="123"/>
      <c r="J410" s="126"/>
    </row>
    <row r="411" spans="1:10" ht="45">
      <c r="A411" s="166"/>
      <c r="B411" s="159"/>
      <c r="C411" s="137"/>
      <c r="D411" s="1" t="s">
        <v>57</v>
      </c>
      <c r="E411" s="64">
        <f>E429+E448</f>
        <v>56988.5</v>
      </c>
      <c r="F411" s="64">
        <f>F429+F448</f>
        <v>45866.877999999997</v>
      </c>
      <c r="G411" s="124"/>
      <c r="H411" s="124"/>
      <c r="I411" s="124"/>
      <c r="J411" s="127"/>
    </row>
    <row r="412" spans="1:10" ht="15.75" customHeight="1">
      <c r="A412" s="154" t="s">
        <v>160</v>
      </c>
      <c r="B412" s="151" t="s">
        <v>6</v>
      </c>
      <c r="C412" s="138" t="s">
        <v>24</v>
      </c>
      <c r="D412" s="15" t="s">
        <v>61</v>
      </c>
      <c r="E412" s="64">
        <f>E413+E414+E415</f>
        <v>4603.5</v>
      </c>
      <c r="F412" s="64">
        <f t="shared" ref="F412" si="44">F413+F414+F415</f>
        <v>4603.95</v>
      </c>
      <c r="G412" s="119" t="s">
        <v>2</v>
      </c>
      <c r="H412" s="122" t="s">
        <v>0</v>
      </c>
      <c r="I412" s="122" t="s">
        <v>0</v>
      </c>
      <c r="J412" s="125"/>
    </row>
    <row r="413" spans="1:10" ht="15.75" customHeight="1">
      <c r="A413" s="155"/>
      <c r="B413" s="151"/>
      <c r="C413" s="139"/>
      <c r="D413" s="15" t="s">
        <v>23</v>
      </c>
      <c r="E413" s="64">
        <f>E420+E421+E431+E422+E439+E442+E451+E424+E434</f>
        <v>3105.3</v>
      </c>
      <c r="F413" s="64">
        <f>F420+F421+F431+F422+F439+F442+F451+F424+F434</f>
        <v>3105.75</v>
      </c>
      <c r="G413" s="120"/>
      <c r="H413" s="123"/>
      <c r="I413" s="123"/>
      <c r="J413" s="126"/>
    </row>
    <row r="414" spans="1:10" ht="15.75" customHeight="1">
      <c r="A414" s="155"/>
      <c r="B414" s="151"/>
      <c r="C414" s="139"/>
      <c r="D414" s="15" t="s">
        <v>70</v>
      </c>
      <c r="E414" s="64">
        <f>E432+E436</f>
        <v>524.4</v>
      </c>
      <c r="F414" s="64">
        <f>F432+F436</f>
        <v>524.4</v>
      </c>
      <c r="G414" s="120"/>
      <c r="H414" s="123"/>
      <c r="I414" s="123"/>
      <c r="J414" s="126"/>
    </row>
    <row r="415" spans="1:10" ht="15.75" customHeight="1">
      <c r="A415" s="155"/>
      <c r="B415" s="151"/>
      <c r="C415" s="139"/>
      <c r="D415" s="15" t="s">
        <v>21</v>
      </c>
      <c r="E415" s="64">
        <f>E435+E438+E441+E450</f>
        <v>973.8</v>
      </c>
      <c r="F415" s="64">
        <f>F435+F438+F441+F450</f>
        <v>973.8</v>
      </c>
      <c r="G415" s="120"/>
      <c r="H415" s="124"/>
      <c r="I415" s="124"/>
      <c r="J415" s="127"/>
    </row>
    <row r="416" spans="1:10" ht="15.75" customHeight="1">
      <c r="A416" s="155"/>
      <c r="B416" s="151" t="s">
        <v>195</v>
      </c>
      <c r="C416" s="139"/>
      <c r="D416" s="15" t="s">
        <v>61</v>
      </c>
      <c r="E416" s="64">
        <f>E417+E418+E419</f>
        <v>59988</v>
      </c>
      <c r="F416" s="64">
        <f t="shared" ref="F416" si="45">F417+F418+F419</f>
        <v>48280.996999999996</v>
      </c>
      <c r="G416" s="120"/>
      <c r="H416" s="122" t="s">
        <v>0</v>
      </c>
      <c r="I416" s="122" t="s">
        <v>0</v>
      </c>
      <c r="J416" s="125"/>
    </row>
    <row r="417" spans="1:10" ht="15.75" customHeight="1">
      <c r="A417" s="155"/>
      <c r="B417" s="151"/>
      <c r="C417" s="139"/>
      <c r="D417" s="15" t="s">
        <v>23</v>
      </c>
      <c r="E417" s="64">
        <f>E428+E447</f>
        <v>2999.5</v>
      </c>
      <c r="F417" s="64">
        <f>F428+F447</f>
        <v>2414.1189999999997</v>
      </c>
      <c r="G417" s="120"/>
      <c r="H417" s="123"/>
      <c r="I417" s="123"/>
      <c r="J417" s="126"/>
    </row>
    <row r="418" spans="1:10" ht="15.75" customHeight="1">
      <c r="A418" s="155"/>
      <c r="B418" s="151"/>
      <c r="C418" s="139"/>
      <c r="D418" s="15" t="s">
        <v>70</v>
      </c>
      <c r="E418" s="64">
        <v>0</v>
      </c>
      <c r="F418" s="64">
        <v>0</v>
      </c>
      <c r="G418" s="120"/>
      <c r="H418" s="123"/>
      <c r="I418" s="123"/>
      <c r="J418" s="126"/>
    </row>
    <row r="419" spans="1:10" ht="15.75" customHeight="1">
      <c r="A419" s="156"/>
      <c r="B419" s="151"/>
      <c r="C419" s="139"/>
      <c r="D419" s="15" t="s">
        <v>21</v>
      </c>
      <c r="E419" s="64">
        <f>E429+E448</f>
        <v>56988.5</v>
      </c>
      <c r="F419" s="64">
        <f>F429+F448</f>
        <v>45866.877999999997</v>
      </c>
      <c r="G419" s="120"/>
      <c r="H419" s="124"/>
      <c r="I419" s="124"/>
      <c r="J419" s="127"/>
    </row>
    <row r="420" spans="1:10" ht="51">
      <c r="A420" s="43" t="s">
        <v>161</v>
      </c>
      <c r="B420" s="23" t="s">
        <v>196</v>
      </c>
      <c r="C420" s="139"/>
      <c r="D420" s="15" t="s">
        <v>23</v>
      </c>
      <c r="E420" s="64">
        <v>1360.4</v>
      </c>
      <c r="F420" s="64">
        <v>1360.4</v>
      </c>
      <c r="G420" s="120"/>
      <c r="H420" s="33">
        <v>4</v>
      </c>
      <c r="I420" s="33">
        <v>4</v>
      </c>
      <c r="J420" s="47"/>
    </row>
    <row r="421" spans="1:10" ht="27.75" customHeight="1">
      <c r="A421" s="73" t="s">
        <v>210</v>
      </c>
      <c r="B421" s="23" t="s">
        <v>196</v>
      </c>
      <c r="C421" s="139"/>
      <c r="D421" s="15" t="s">
        <v>23</v>
      </c>
      <c r="E421" s="64">
        <v>240</v>
      </c>
      <c r="F421" s="64">
        <v>240</v>
      </c>
      <c r="G421" s="120"/>
      <c r="H421" s="33">
        <v>3</v>
      </c>
      <c r="I421" s="33">
        <v>3</v>
      </c>
      <c r="J421" s="15"/>
    </row>
    <row r="422" spans="1:10" ht="30" customHeight="1">
      <c r="A422" s="43" t="s">
        <v>162</v>
      </c>
      <c r="B422" s="23" t="s">
        <v>196</v>
      </c>
      <c r="C422" s="139"/>
      <c r="D422" s="15" t="s">
        <v>23</v>
      </c>
      <c r="E422" s="64">
        <v>0</v>
      </c>
      <c r="F422" s="64">
        <v>0</v>
      </c>
      <c r="G422" s="120"/>
      <c r="H422" s="33">
        <v>0</v>
      </c>
      <c r="I422" s="33">
        <v>0</v>
      </c>
      <c r="J422" s="15"/>
    </row>
    <row r="423" spans="1:10" ht="19.5" customHeight="1">
      <c r="A423" s="154" t="s">
        <v>188</v>
      </c>
      <c r="B423" s="157" t="s">
        <v>196</v>
      </c>
      <c r="C423" s="139"/>
      <c r="D423" s="15" t="s">
        <v>21</v>
      </c>
      <c r="E423" s="64">
        <v>0</v>
      </c>
      <c r="F423" s="64">
        <v>0</v>
      </c>
      <c r="G423" s="120"/>
      <c r="H423" s="33">
        <v>0</v>
      </c>
      <c r="I423" s="33">
        <v>0</v>
      </c>
      <c r="J423" s="15"/>
    </row>
    <row r="424" spans="1:10" ht="16.5" customHeight="1">
      <c r="A424" s="156"/>
      <c r="B424" s="159"/>
      <c r="C424" s="139"/>
      <c r="D424" s="15" t="s">
        <v>23</v>
      </c>
      <c r="E424" s="64">
        <v>790</v>
      </c>
      <c r="F424" s="64">
        <v>790.45</v>
      </c>
      <c r="G424" s="120"/>
      <c r="H424" s="54">
        <v>1</v>
      </c>
      <c r="I424" s="54">
        <v>1</v>
      </c>
      <c r="J424" s="63"/>
    </row>
    <row r="425" spans="1:10" ht="15.75" customHeight="1">
      <c r="A425" s="154" t="s">
        <v>189</v>
      </c>
      <c r="B425" s="157" t="s">
        <v>163</v>
      </c>
      <c r="C425" s="139"/>
      <c r="D425" s="15" t="s">
        <v>23</v>
      </c>
      <c r="E425" s="64">
        <v>0</v>
      </c>
      <c r="F425" s="64">
        <v>0</v>
      </c>
      <c r="G425" s="120"/>
      <c r="H425" s="122">
        <v>0</v>
      </c>
      <c r="I425" s="122">
        <v>0</v>
      </c>
      <c r="J425" s="125"/>
    </row>
    <row r="426" spans="1:10" ht="15.75" customHeight="1">
      <c r="A426" s="156"/>
      <c r="B426" s="159"/>
      <c r="C426" s="139"/>
      <c r="D426" s="15" t="s">
        <v>70</v>
      </c>
      <c r="E426" s="64">
        <v>0</v>
      </c>
      <c r="F426" s="64">
        <v>0</v>
      </c>
      <c r="G426" s="120"/>
      <c r="H426" s="124"/>
      <c r="I426" s="124"/>
      <c r="J426" s="127"/>
    </row>
    <row r="427" spans="1:10" ht="15.75" customHeight="1">
      <c r="A427" s="154" t="s">
        <v>190</v>
      </c>
      <c r="B427" s="157" t="s">
        <v>195</v>
      </c>
      <c r="C427" s="139"/>
      <c r="D427" s="15" t="s">
        <v>61</v>
      </c>
      <c r="E427" s="64">
        <f>E428+E429</f>
        <v>57356.4</v>
      </c>
      <c r="F427" s="64">
        <f>F428+F429</f>
        <v>45649.396999999997</v>
      </c>
      <c r="G427" s="120"/>
      <c r="H427" s="36">
        <v>1</v>
      </c>
      <c r="I427" s="36">
        <v>1</v>
      </c>
      <c r="J427" s="125"/>
    </row>
    <row r="428" spans="1:10" ht="15.75" customHeight="1">
      <c r="A428" s="155"/>
      <c r="B428" s="158"/>
      <c r="C428" s="139"/>
      <c r="D428" s="15" t="s">
        <v>23</v>
      </c>
      <c r="E428" s="64">
        <v>2867.9</v>
      </c>
      <c r="F428" s="64">
        <v>2282.5189999999998</v>
      </c>
      <c r="G428" s="120"/>
      <c r="H428" s="37"/>
      <c r="I428" s="37"/>
      <c r="J428" s="126"/>
    </row>
    <row r="429" spans="1:10" ht="15.75" customHeight="1">
      <c r="A429" s="156"/>
      <c r="B429" s="159"/>
      <c r="C429" s="139"/>
      <c r="D429" s="15" t="s">
        <v>21</v>
      </c>
      <c r="E429" s="64">
        <v>54488.5</v>
      </c>
      <c r="F429" s="64">
        <v>43366.877999999997</v>
      </c>
      <c r="G429" s="120"/>
      <c r="H429" s="38"/>
      <c r="I429" s="38"/>
      <c r="J429" s="127"/>
    </row>
    <row r="430" spans="1:10" ht="15.75" customHeight="1">
      <c r="A430" s="154" t="s">
        <v>191</v>
      </c>
      <c r="B430" s="157" t="s">
        <v>163</v>
      </c>
      <c r="C430" s="139"/>
      <c r="D430" s="15" t="s">
        <v>61</v>
      </c>
      <c r="E430" s="64">
        <f>E431+E432</f>
        <v>0</v>
      </c>
      <c r="F430" s="64">
        <f>F431+F432</f>
        <v>0</v>
      </c>
      <c r="G430" s="120"/>
      <c r="H430" s="36">
        <v>0</v>
      </c>
      <c r="I430" s="36">
        <v>0</v>
      </c>
      <c r="J430" s="125"/>
    </row>
    <row r="431" spans="1:10" ht="15.75" customHeight="1">
      <c r="A431" s="155"/>
      <c r="B431" s="158"/>
      <c r="C431" s="139"/>
      <c r="D431" s="15" t="s">
        <v>23</v>
      </c>
      <c r="E431" s="64">
        <v>0</v>
      </c>
      <c r="F431" s="64">
        <v>0</v>
      </c>
      <c r="G431" s="120"/>
      <c r="H431" s="37"/>
      <c r="I431" s="37"/>
      <c r="J431" s="126"/>
    </row>
    <row r="432" spans="1:10" ht="15.75" customHeight="1">
      <c r="A432" s="156"/>
      <c r="B432" s="159"/>
      <c r="C432" s="140"/>
      <c r="D432" s="15" t="s">
        <v>70</v>
      </c>
      <c r="E432" s="64">
        <v>0</v>
      </c>
      <c r="F432" s="64">
        <v>0</v>
      </c>
      <c r="G432" s="121"/>
      <c r="H432" s="38"/>
      <c r="I432" s="38"/>
      <c r="J432" s="127"/>
    </row>
    <row r="433" spans="1:10" ht="15.75" customHeight="1">
      <c r="A433" s="154" t="s">
        <v>192</v>
      </c>
      <c r="B433" s="157" t="s">
        <v>163</v>
      </c>
      <c r="C433" s="40"/>
      <c r="D433" s="15" t="s">
        <v>61</v>
      </c>
      <c r="E433" s="64">
        <f>E435+E436+E434</f>
        <v>1577.1999999999998</v>
      </c>
      <c r="F433" s="64">
        <f>F435+F436+F434</f>
        <v>1577.1999999999998</v>
      </c>
      <c r="G433" s="44"/>
      <c r="H433" s="36">
        <v>1</v>
      </c>
      <c r="I433" s="36">
        <v>1</v>
      </c>
      <c r="J433" s="125"/>
    </row>
    <row r="434" spans="1:10" ht="15.75" customHeight="1">
      <c r="A434" s="155"/>
      <c r="B434" s="158"/>
      <c r="C434" s="58"/>
      <c r="D434" s="15" t="s">
        <v>23</v>
      </c>
      <c r="E434" s="64">
        <v>79</v>
      </c>
      <c r="F434" s="64">
        <v>79</v>
      </c>
      <c r="G434" s="60"/>
      <c r="H434" s="55"/>
      <c r="I434" s="55"/>
      <c r="J434" s="126"/>
    </row>
    <row r="435" spans="1:10" ht="15.75" customHeight="1">
      <c r="A435" s="155"/>
      <c r="B435" s="158"/>
      <c r="C435" s="40"/>
      <c r="D435" s="15" t="s">
        <v>21</v>
      </c>
      <c r="E435" s="64">
        <v>973.8</v>
      </c>
      <c r="F435" s="64">
        <v>973.8</v>
      </c>
      <c r="G435" s="44"/>
      <c r="H435" s="37"/>
      <c r="I435" s="37"/>
      <c r="J435" s="126"/>
    </row>
    <row r="436" spans="1:10" ht="15.75" customHeight="1">
      <c r="A436" s="156"/>
      <c r="B436" s="159"/>
      <c r="C436" s="40"/>
      <c r="D436" s="15" t="s">
        <v>70</v>
      </c>
      <c r="E436" s="64">
        <v>524.4</v>
      </c>
      <c r="F436" s="64">
        <v>524.4</v>
      </c>
      <c r="G436" s="44"/>
      <c r="H436" s="38"/>
      <c r="I436" s="38"/>
      <c r="J436" s="127"/>
    </row>
    <row r="437" spans="1:10" ht="15.75" customHeight="1">
      <c r="A437" s="154" t="s">
        <v>211</v>
      </c>
      <c r="B437" s="157" t="s">
        <v>163</v>
      </c>
      <c r="C437" s="40"/>
      <c r="D437" s="15" t="s">
        <v>61</v>
      </c>
      <c r="E437" s="64">
        <f>E438+E439</f>
        <v>0</v>
      </c>
      <c r="F437" s="64">
        <f>F438+F439</f>
        <v>0</v>
      </c>
      <c r="G437" s="44"/>
      <c r="H437" s="36">
        <v>0</v>
      </c>
      <c r="I437" s="36">
        <v>0</v>
      </c>
      <c r="J437" s="125"/>
    </row>
    <row r="438" spans="1:10" ht="15.75" customHeight="1">
      <c r="A438" s="155"/>
      <c r="B438" s="158"/>
      <c r="C438" s="40"/>
      <c r="D438" s="15" t="s">
        <v>21</v>
      </c>
      <c r="E438" s="64">
        <v>0</v>
      </c>
      <c r="F438" s="64">
        <v>0</v>
      </c>
      <c r="G438" s="44"/>
      <c r="H438" s="37"/>
      <c r="I438" s="37"/>
      <c r="J438" s="126"/>
    </row>
    <row r="439" spans="1:10" ht="15.75" customHeight="1">
      <c r="A439" s="156"/>
      <c r="B439" s="159"/>
      <c r="C439" s="40"/>
      <c r="D439" s="15" t="s">
        <v>23</v>
      </c>
      <c r="E439" s="64">
        <v>0</v>
      </c>
      <c r="F439" s="64">
        <v>0</v>
      </c>
      <c r="G439" s="44"/>
      <c r="H439" s="38"/>
      <c r="I439" s="38"/>
      <c r="J439" s="127"/>
    </row>
    <row r="440" spans="1:10" ht="15.75" customHeight="1">
      <c r="A440" s="154" t="s">
        <v>212</v>
      </c>
      <c r="B440" s="157" t="s">
        <v>163</v>
      </c>
      <c r="C440" s="40"/>
      <c r="D440" s="15" t="s">
        <v>61</v>
      </c>
      <c r="E440" s="64">
        <f>E441+E442</f>
        <v>635.9</v>
      </c>
      <c r="F440" s="64">
        <f>F441+F442</f>
        <v>635.9</v>
      </c>
      <c r="G440" s="44"/>
      <c r="H440" s="36">
        <v>3</v>
      </c>
      <c r="I440" s="36">
        <v>3</v>
      </c>
      <c r="J440" s="125"/>
    </row>
    <row r="441" spans="1:10" ht="15.75" customHeight="1">
      <c r="A441" s="155"/>
      <c r="B441" s="158"/>
      <c r="C441" s="40"/>
      <c r="D441" s="15" t="s">
        <v>21</v>
      </c>
      <c r="E441" s="64">
        <v>0</v>
      </c>
      <c r="F441" s="64">
        <v>0</v>
      </c>
      <c r="G441" s="44"/>
      <c r="H441" s="37"/>
      <c r="I441" s="37"/>
      <c r="J441" s="126"/>
    </row>
    <row r="442" spans="1:10" ht="15.75" customHeight="1">
      <c r="A442" s="156"/>
      <c r="B442" s="159"/>
      <c r="C442" s="40"/>
      <c r="D442" s="15" t="s">
        <v>23</v>
      </c>
      <c r="E442" s="64">
        <v>635.9</v>
      </c>
      <c r="F442" s="64">
        <v>635.9</v>
      </c>
      <c r="G442" s="44"/>
      <c r="H442" s="38"/>
      <c r="I442" s="38"/>
      <c r="J442" s="127"/>
    </row>
    <row r="443" spans="1:10" ht="15.75" customHeight="1">
      <c r="A443" s="154" t="s">
        <v>193</v>
      </c>
      <c r="B443" s="157" t="s">
        <v>163</v>
      </c>
      <c r="C443" s="58"/>
      <c r="D443" s="15" t="s">
        <v>61</v>
      </c>
      <c r="E443" s="64">
        <f>E444+E445</f>
        <v>0</v>
      </c>
      <c r="F443" s="64">
        <f>F444+F445</f>
        <v>0</v>
      </c>
      <c r="G443" s="60"/>
      <c r="H443" s="54">
        <v>0</v>
      </c>
      <c r="I443" s="54">
        <v>0</v>
      </c>
      <c r="J443" s="125"/>
    </row>
    <row r="444" spans="1:10" ht="15.75" customHeight="1">
      <c r="A444" s="155"/>
      <c r="B444" s="158"/>
      <c r="C444" s="58"/>
      <c r="D444" s="15" t="s">
        <v>21</v>
      </c>
      <c r="E444" s="64">
        <v>0</v>
      </c>
      <c r="F444" s="64">
        <v>0</v>
      </c>
      <c r="G444" s="60"/>
      <c r="H444" s="55"/>
      <c r="I444" s="55"/>
      <c r="J444" s="126"/>
    </row>
    <row r="445" spans="1:10" ht="15.75" customHeight="1">
      <c r="A445" s="156"/>
      <c r="B445" s="159"/>
      <c r="C445" s="58"/>
      <c r="D445" s="15" t="s">
        <v>23</v>
      </c>
      <c r="E445" s="64">
        <v>0</v>
      </c>
      <c r="F445" s="64">
        <v>0</v>
      </c>
      <c r="G445" s="60"/>
      <c r="H445" s="56"/>
      <c r="I445" s="56"/>
      <c r="J445" s="127"/>
    </row>
    <row r="446" spans="1:10" ht="15.75" customHeight="1">
      <c r="A446" s="154" t="s">
        <v>201</v>
      </c>
      <c r="B446" s="157" t="s">
        <v>195</v>
      </c>
      <c r="C446" s="58"/>
      <c r="D446" s="15" t="s">
        <v>61</v>
      </c>
      <c r="E446" s="64">
        <f>E447+E448</f>
        <v>2631.6</v>
      </c>
      <c r="F446" s="64">
        <f>F447+F448</f>
        <v>2631.6</v>
      </c>
      <c r="G446" s="60"/>
      <c r="H446" s="54">
        <v>1</v>
      </c>
      <c r="I446" s="54">
        <v>1</v>
      </c>
      <c r="J446" s="125"/>
    </row>
    <row r="447" spans="1:10" ht="15.75" customHeight="1">
      <c r="A447" s="155"/>
      <c r="B447" s="158"/>
      <c r="C447" s="58"/>
      <c r="D447" s="15" t="s">
        <v>23</v>
      </c>
      <c r="E447" s="64">
        <v>131.6</v>
      </c>
      <c r="F447" s="64">
        <v>131.6</v>
      </c>
      <c r="G447" s="60"/>
      <c r="H447" s="55"/>
      <c r="I447" s="55"/>
      <c r="J447" s="126"/>
    </row>
    <row r="448" spans="1:10" ht="15.75" customHeight="1">
      <c r="A448" s="156"/>
      <c r="B448" s="159"/>
      <c r="C448" s="58"/>
      <c r="D448" s="15" t="s">
        <v>21</v>
      </c>
      <c r="E448" s="64">
        <v>2500</v>
      </c>
      <c r="F448" s="64">
        <v>2500</v>
      </c>
      <c r="G448" s="60"/>
      <c r="H448" s="56"/>
      <c r="I448" s="56"/>
      <c r="J448" s="127"/>
    </row>
    <row r="449" spans="1:10" ht="15.75" customHeight="1">
      <c r="A449" s="154" t="s">
        <v>202</v>
      </c>
      <c r="B449" s="157" t="s">
        <v>203</v>
      </c>
      <c r="C449" s="40"/>
      <c r="D449" s="15" t="s">
        <v>61</v>
      </c>
      <c r="E449" s="64">
        <f>E450+E451</f>
        <v>0</v>
      </c>
      <c r="F449" s="64">
        <f>F450+F451</f>
        <v>0</v>
      </c>
      <c r="G449" s="44"/>
      <c r="H449" s="36">
        <v>0</v>
      </c>
      <c r="I449" s="36">
        <v>0</v>
      </c>
      <c r="J449" s="125"/>
    </row>
    <row r="450" spans="1:10" ht="15.75" customHeight="1">
      <c r="A450" s="155"/>
      <c r="B450" s="158"/>
      <c r="C450" s="40"/>
      <c r="D450" s="15" t="s">
        <v>23</v>
      </c>
      <c r="E450" s="64">
        <v>0</v>
      </c>
      <c r="F450" s="64">
        <v>0</v>
      </c>
      <c r="G450" s="44"/>
      <c r="H450" s="37"/>
      <c r="I450" s="37"/>
      <c r="J450" s="126"/>
    </row>
    <row r="451" spans="1:10" ht="15.75" customHeight="1">
      <c r="A451" s="156"/>
      <c r="B451" s="159"/>
      <c r="C451" s="40"/>
      <c r="D451" s="15" t="s">
        <v>23</v>
      </c>
      <c r="E451" s="64">
        <v>0</v>
      </c>
      <c r="F451" s="64">
        <v>0</v>
      </c>
      <c r="G451" s="44"/>
      <c r="H451" s="38"/>
      <c r="I451" s="38"/>
      <c r="J451" s="127"/>
    </row>
    <row r="452" spans="1:10" ht="15.75">
      <c r="A452" s="152" t="s">
        <v>164</v>
      </c>
      <c r="B452" s="153" t="s">
        <v>67</v>
      </c>
      <c r="C452" s="135" t="s">
        <v>24</v>
      </c>
      <c r="D452" s="20" t="s">
        <v>61</v>
      </c>
      <c r="E452" s="65">
        <f>E453+E454</f>
        <v>2724.9</v>
      </c>
      <c r="F452" s="65">
        <f>F453+F454</f>
        <v>2596.9549999999999</v>
      </c>
      <c r="G452" s="122" t="s">
        <v>0</v>
      </c>
      <c r="H452" s="122" t="s">
        <v>0</v>
      </c>
      <c r="I452" s="122" t="s">
        <v>0</v>
      </c>
      <c r="J452" s="125"/>
    </row>
    <row r="453" spans="1:10" ht="45">
      <c r="A453" s="152"/>
      <c r="B453" s="153"/>
      <c r="C453" s="136"/>
      <c r="D453" s="1" t="s">
        <v>59</v>
      </c>
      <c r="E453" s="64">
        <f>E456+E462+E465+E459</f>
        <v>1950.7</v>
      </c>
      <c r="F453" s="64">
        <f>F456+F462+F465+F459</f>
        <v>1822.71</v>
      </c>
      <c r="G453" s="123"/>
      <c r="H453" s="123"/>
      <c r="I453" s="123"/>
      <c r="J453" s="126"/>
    </row>
    <row r="454" spans="1:10" ht="45">
      <c r="A454" s="152"/>
      <c r="B454" s="153"/>
      <c r="C454" s="136"/>
      <c r="D454" s="1" t="s">
        <v>57</v>
      </c>
      <c r="E454" s="64">
        <f>E457+E463+E466</f>
        <v>774.19999999999993</v>
      </c>
      <c r="F454" s="64">
        <f>F457+F463+F466+F460</f>
        <v>774.24499999999989</v>
      </c>
      <c r="G454" s="123"/>
      <c r="H454" s="123"/>
      <c r="I454" s="123"/>
      <c r="J454" s="126"/>
    </row>
    <row r="455" spans="1:10" ht="15.75" customHeight="1">
      <c r="A455" s="152"/>
      <c r="B455" s="151" t="s">
        <v>165</v>
      </c>
      <c r="C455" s="136"/>
      <c r="D455" s="15" t="s">
        <v>61</v>
      </c>
      <c r="E455" s="64">
        <f>E456+E457</f>
        <v>1807</v>
      </c>
      <c r="F455" s="64">
        <f>F456+F457</f>
        <v>1679.98</v>
      </c>
      <c r="G455" s="123"/>
      <c r="H455" s="123"/>
      <c r="I455" s="123"/>
      <c r="J455" s="126"/>
    </row>
    <row r="456" spans="1:10" ht="15.75" customHeight="1">
      <c r="A456" s="152"/>
      <c r="B456" s="151"/>
      <c r="C456" s="136"/>
      <c r="D456" s="15" t="s">
        <v>23</v>
      </c>
      <c r="E456" s="64">
        <f>E471+E483+E549</f>
        <v>1243.2</v>
      </c>
      <c r="F456" s="64">
        <f>F471+F483+F549</f>
        <v>1116.175</v>
      </c>
      <c r="G456" s="123"/>
      <c r="H456" s="123"/>
      <c r="I456" s="123"/>
      <c r="J456" s="126"/>
    </row>
    <row r="457" spans="1:10" ht="15.75" customHeight="1">
      <c r="A457" s="152"/>
      <c r="B457" s="151"/>
      <c r="C457" s="136"/>
      <c r="D457" s="15" t="s">
        <v>21</v>
      </c>
      <c r="E457" s="64">
        <f>E472+E484+E550</f>
        <v>563.79999999999995</v>
      </c>
      <c r="F457" s="64">
        <f>F472+F484+F550</f>
        <v>563.80499999999995</v>
      </c>
      <c r="G457" s="123"/>
      <c r="H457" s="123"/>
      <c r="I457" s="123"/>
      <c r="J457" s="126"/>
    </row>
    <row r="458" spans="1:10" ht="15.75" customHeight="1">
      <c r="A458" s="152"/>
      <c r="B458" s="151" t="s">
        <v>65</v>
      </c>
      <c r="C458" s="136"/>
      <c r="D458" s="15" t="s">
        <v>61</v>
      </c>
      <c r="E458" s="64">
        <f>E459+E460</f>
        <v>88.6</v>
      </c>
      <c r="F458" s="64">
        <f>F459+F460</f>
        <v>88.584000000000003</v>
      </c>
      <c r="G458" s="123"/>
      <c r="H458" s="123"/>
      <c r="I458" s="123"/>
      <c r="J458" s="126"/>
    </row>
    <row r="459" spans="1:10" ht="15.75" customHeight="1">
      <c r="A459" s="152"/>
      <c r="B459" s="151"/>
      <c r="C459" s="136"/>
      <c r="D459" s="15" t="s">
        <v>23</v>
      </c>
      <c r="E459" s="64">
        <f>E486</f>
        <v>88.6</v>
      </c>
      <c r="F459" s="64">
        <f>F486</f>
        <v>88.584000000000003</v>
      </c>
      <c r="G459" s="123"/>
      <c r="H459" s="123"/>
      <c r="I459" s="123"/>
      <c r="J459" s="126"/>
    </row>
    <row r="460" spans="1:10" ht="15.75" customHeight="1">
      <c r="A460" s="152"/>
      <c r="B460" s="151"/>
      <c r="C460" s="136"/>
      <c r="D460" s="15" t="s">
        <v>21</v>
      </c>
      <c r="E460" s="64">
        <v>0</v>
      </c>
      <c r="F460" s="64">
        <v>0</v>
      </c>
      <c r="G460" s="123"/>
      <c r="H460" s="123"/>
      <c r="I460" s="123"/>
      <c r="J460" s="126"/>
    </row>
    <row r="461" spans="1:10" ht="15.75" customHeight="1">
      <c r="A461" s="152"/>
      <c r="B461" s="151" t="s">
        <v>94</v>
      </c>
      <c r="C461" s="136"/>
      <c r="D461" s="15" t="s">
        <v>61</v>
      </c>
      <c r="E461" s="64">
        <f>E462+E463</f>
        <v>363</v>
      </c>
      <c r="F461" s="64">
        <f>F462+F463</f>
        <v>362.09100000000001</v>
      </c>
      <c r="G461" s="123"/>
      <c r="H461" s="123"/>
      <c r="I461" s="123"/>
      <c r="J461" s="126"/>
    </row>
    <row r="462" spans="1:10" ht="15.75" customHeight="1">
      <c r="A462" s="152"/>
      <c r="B462" s="151"/>
      <c r="C462" s="136"/>
      <c r="D462" s="15" t="s">
        <v>23</v>
      </c>
      <c r="E462" s="64">
        <f>E474+E489+E552</f>
        <v>228.40000000000003</v>
      </c>
      <c r="F462" s="64">
        <f>F474+F489+F552</f>
        <v>227.45099999999999</v>
      </c>
      <c r="G462" s="123"/>
      <c r="H462" s="123"/>
      <c r="I462" s="123"/>
      <c r="J462" s="126"/>
    </row>
    <row r="463" spans="1:10" ht="15.75" customHeight="1">
      <c r="A463" s="152"/>
      <c r="B463" s="151"/>
      <c r="C463" s="136"/>
      <c r="D463" s="15" t="s">
        <v>21</v>
      </c>
      <c r="E463" s="64">
        <f>E475+E490+E553</f>
        <v>134.6</v>
      </c>
      <c r="F463" s="64">
        <f>F475+F490+F553</f>
        <v>134.63999999999999</v>
      </c>
      <c r="G463" s="123"/>
      <c r="H463" s="123"/>
      <c r="I463" s="123"/>
      <c r="J463" s="126"/>
    </row>
    <row r="464" spans="1:10" ht="15.75" customHeight="1">
      <c r="A464" s="152"/>
      <c r="B464" s="151" t="s">
        <v>166</v>
      </c>
      <c r="C464" s="136"/>
      <c r="D464" s="15" t="s">
        <v>61</v>
      </c>
      <c r="E464" s="64">
        <f>E465+E466</f>
        <v>466.3</v>
      </c>
      <c r="F464" s="64">
        <f>F465+F466</f>
        <v>466.3</v>
      </c>
      <c r="G464" s="123"/>
      <c r="H464" s="123"/>
      <c r="I464" s="123"/>
      <c r="J464" s="126"/>
    </row>
    <row r="465" spans="1:10" ht="15.75" customHeight="1">
      <c r="A465" s="152"/>
      <c r="B465" s="151"/>
      <c r="C465" s="136"/>
      <c r="D465" s="15" t="s">
        <v>23</v>
      </c>
      <c r="E465" s="64">
        <f>E477+E492</f>
        <v>390.5</v>
      </c>
      <c r="F465" s="64">
        <f>F477+F492</f>
        <v>390.5</v>
      </c>
      <c r="G465" s="123"/>
      <c r="H465" s="123"/>
      <c r="I465" s="123"/>
      <c r="J465" s="126"/>
    </row>
    <row r="466" spans="1:10" ht="15.75" customHeight="1">
      <c r="A466" s="152"/>
      <c r="B466" s="151"/>
      <c r="C466" s="137"/>
      <c r="D466" s="15" t="s">
        <v>21</v>
      </c>
      <c r="E466" s="64">
        <f>E478+E493</f>
        <v>75.8</v>
      </c>
      <c r="F466" s="64">
        <f>F478+F493</f>
        <v>75.8</v>
      </c>
      <c r="G466" s="124"/>
      <c r="H466" s="124"/>
      <c r="I466" s="124"/>
      <c r="J466" s="127"/>
    </row>
    <row r="467" spans="1:10" s="3" customFormat="1" ht="15.75" customHeight="1">
      <c r="A467" s="152" t="s">
        <v>167</v>
      </c>
      <c r="B467" s="153" t="s">
        <v>67</v>
      </c>
      <c r="C467" s="135" t="s">
        <v>24</v>
      </c>
      <c r="D467" s="30" t="s">
        <v>61</v>
      </c>
      <c r="E467" s="68">
        <f t="shared" ref="E467:F467" si="46">E468+E469</f>
        <v>0</v>
      </c>
      <c r="F467" s="68">
        <f t="shared" si="46"/>
        <v>0</v>
      </c>
      <c r="G467" s="119" t="s">
        <v>2</v>
      </c>
      <c r="H467" s="122">
        <v>0</v>
      </c>
      <c r="I467" s="122">
        <v>0</v>
      </c>
      <c r="J467" s="132"/>
    </row>
    <row r="468" spans="1:10" ht="15.75" customHeight="1">
      <c r="A468" s="152"/>
      <c r="B468" s="153"/>
      <c r="C468" s="136"/>
      <c r="D468" s="15" t="s">
        <v>23</v>
      </c>
      <c r="E468" s="64">
        <f t="shared" ref="E468:F469" si="47">E471+E474+E477</f>
        <v>0</v>
      </c>
      <c r="F468" s="64">
        <f t="shared" si="47"/>
        <v>0</v>
      </c>
      <c r="G468" s="120"/>
      <c r="H468" s="123"/>
      <c r="I468" s="123"/>
      <c r="J468" s="133"/>
    </row>
    <row r="469" spans="1:10" ht="15.75" customHeight="1">
      <c r="A469" s="152"/>
      <c r="B469" s="153"/>
      <c r="C469" s="136"/>
      <c r="D469" s="15" t="s">
        <v>21</v>
      </c>
      <c r="E469" s="64">
        <f t="shared" si="47"/>
        <v>0</v>
      </c>
      <c r="F469" s="64">
        <f t="shared" si="47"/>
        <v>0</v>
      </c>
      <c r="G469" s="120"/>
      <c r="H469" s="123"/>
      <c r="I469" s="123"/>
      <c r="J469" s="133"/>
    </row>
    <row r="470" spans="1:10" ht="15.75" customHeight="1">
      <c r="A470" s="152"/>
      <c r="B470" s="151" t="s">
        <v>165</v>
      </c>
      <c r="C470" s="136"/>
      <c r="D470" s="15" t="s">
        <v>61</v>
      </c>
      <c r="E470" s="64">
        <f t="shared" ref="E470:F470" si="48">E471+E472</f>
        <v>0</v>
      </c>
      <c r="F470" s="64">
        <f t="shared" si="48"/>
        <v>0</v>
      </c>
      <c r="G470" s="120"/>
      <c r="H470" s="123"/>
      <c r="I470" s="123"/>
      <c r="J470" s="133"/>
    </row>
    <row r="471" spans="1:10" ht="15.75" customHeight="1">
      <c r="A471" s="152"/>
      <c r="B471" s="151"/>
      <c r="C471" s="136"/>
      <c r="D471" s="15" t="s">
        <v>23</v>
      </c>
      <c r="E471" s="64">
        <v>0</v>
      </c>
      <c r="F471" s="64">
        <v>0</v>
      </c>
      <c r="G471" s="120"/>
      <c r="H471" s="123"/>
      <c r="I471" s="123"/>
      <c r="J471" s="133"/>
    </row>
    <row r="472" spans="1:10" ht="15.75" customHeight="1">
      <c r="A472" s="152"/>
      <c r="B472" s="151"/>
      <c r="C472" s="136"/>
      <c r="D472" s="15" t="s">
        <v>21</v>
      </c>
      <c r="E472" s="64">
        <v>0</v>
      </c>
      <c r="F472" s="64">
        <v>0</v>
      </c>
      <c r="G472" s="120"/>
      <c r="H472" s="123"/>
      <c r="I472" s="123"/>
      <c r="J472" s="133"/>
    </row>
    <row r="473" spans="1:10" ht="15.75" customHeight="1">
      <c r="A473" s="152"/>
      <c r="B473" s="151" t="s">
        <v>94</v>
      </c>
      <c r="C473" s="136"/>
      <c r="D473" s="15" t="s">
        <v>61</v>
      </c>
      <c r="E473" s="64">
        <f t="shared" ref="E473:F473" si="49">E474+E475</f>
        <v>0</v>
      </c>
      <c r="F473" s="64">
        <f t="shared" si="49"/>
        <v>0</v>
      </c>
      <c r="G473" s="120"/>
      <c r="H473" s="123"/>
      <c r="I473" s="123"/>
      <c r="J473" s="133"/>
    </row>
    <row r="474" spans="1:10" ht="15.75" customHeight="1">
      <c r="A474" s="152"/>
      <c r="B474" s="151"/>
      <c r="C474" s="136"/>
      <c r="D474" s="15" t="s">
        <v>23</v>
      </c>
      <c r="E474" s="64">
        <v>0</v>
      </c>
      <c r="F474" s="64">
        <v>0</v>
      </c>
      <c r="G474" s="120"/>
      <c r="H474" s="123"/>
      <c r="I474" s="123"/>
      <c r="J474" s="133"/>
    </row>
    <row r="475" spans="1:10" ht="15.75" customHeight="1">
      <c r="A475" s="152"/>
      <c r="B475" s="151"/>
      <c r="C475" s="136"/>
      <c r="D475" s="15" t="s">
        <v>21</v>
      </c>
      <c r="E475" s="64">
        <v>0</v>
      </c>
      <c r="F475" s="64">
        <v>0</v>
      </c>
      <c r="G475" s="120"/>
      <c r="H475" s="123"/>
      <c r="I475" s="123"/>
      <c r="J475" s="133"/>
    </row>
    <row r="476" spans="1:10" ht="15.75" customHeight="1">
      <c r="A476" s="152"/>
      <c r="B476" s="151" t="s">
        <v>166</v>
      </c>
      <c r="C476" s="136"/>
      <c r="D476" s="15" t="s">
        <v>61</v>
      </c>
      <c r="E476" s="64">
        <f t="shared" ref="E476:F476" si="50">E477+E478</f>
        <v>0</v>
      </c>
      <c r="F476" s="64">
        <f t="shared" si="50"/>
        <v>0</v>
      </c>
      <c r="G476" s="120"/>
      <c r="H476" s="123"/>
      <c r="I476" s="123"/>
      <c r="J476" s="133"/>
    </row>
    <row r="477" spans="1:10" ht="15.75" customHeight="1">
      <c r="A477" s="152"/>
      <c r="B477" s="151"/>
      <c r="C477" s="136"/>
      <c r="D477" s="15" t="s">
        <v>23</v>
      </c>
      <c r="E477" s="64">
        <v>0</v>
      </c>
      <c r="F477" s="64">
        <v>0</v>
      </c>
      <c r="G477" s="120"/>
      <c r="H477" s="123"/>
      <c r="I477" s="123"/>
      <c r="J477" s="133"/>
    </row>
    <row r="478" spans="1:10" ht="15.75" customHeight="1">
      <c r="A478" s="152"/>
      <c r="B478" s="151"/>
      <c r="C478" s="137"/>
      <c r="D478" s="15" t="s">
        <v>21</v>
      </c>
      <c r="E478" s="64">
        <v>0</v>
      </c>
      <c r="F478" s="64">
        <v>0</v>
      </c>
      <c r="G478" s="121"/>
      <c r="H478" s="124"/>
      <c r="I478" s="124"/>
      <c r="J478" s="134"/>
    </row>
    <row r="479" spans="1:10" ht="15.75" customHeight="1">
      <c r="A479" s="152" t="s">
        <v>168</v>
      </c>
      <c r="B479" s="153" t="s">
        <v>67</v>
      </c>
      <c r="C479" s="135" t="s">
        <v>24</v>
      </c>
      <c r="D479" s="15" t="s">
        <v>61</v>
      </c>
      <c r="E479" s="68">
        <f>E480+E481</f>
        <v>2704.6</v>
      </c>
      <c r="F479" s="68">
        <f>F480+F481</f>
        <v>2577.5749999999998</v>
      </c>
      <c r="G479" s="122" t="s">
        <v>0</v>
      </c>
      <c r="H479" s="122" t="s">
        <v>0</v>
      </c>
      <c r="I479" s="122" t="s">
        <v>0</v>
      </c>
      <c r="J479" s="125"/>
    </row>
    <row r="480" spans="1:10" ht="15.75" customHeight="1">
      <c r="A480" s="152"/>
      <c r="B480" s="153"/>
      <c r="C480" s="136"/>
      <c r="D480" s="15" t="s">
        <v>23</v>
      </c>
      <c r="E480" s="64">
        <f>E483+E489+E492+E486</f>
        <v>1930.4</v>
      </c>
      <c r="F480" s="64">
        <f>F483+F489+F492+F486</f>
        <v>1803.3300000000002</v>
      </c>
      <c r="G480" s="123"/>
      <c r="H480" s="123"/>
      <c r="I480" s="123"/>
      <c r="J480" s="126"/>
    </row>
    <row r="481" spans="1:10" ht="15.75" customHeight="1">
      <c r="A481" s="152"/>
      <c r="B481" s="153"/>
      <c r="C481" s="136"/>
      <c r="D481" s="15" t="s">
        <v>21</v>
      </c>
      <c r="E481" s="64">
        <f>E484+E490+E493</f>
        <v>774.19999999999993</v>
      </c>
      <c r="F481" s="64">
        <f>F484+F490+F493</f>
        <v>774.24499999999989</v>
      </c>
      <c r="G481" s="123"/>
      <c r="H481" s="123"/>
      <c r="I481" s="123"/>
      <c r="J481" s="126"/>
    </row>
    <row r="482" spans="1:10" ht="15.75" customHeight="1">
      <c r="A482" s="152"/>
      <c r="B482" s="151" t="s">
        <v>165</v>
      </c>
      <c r="C482" s="136"/>
      <c r="D482" s="15" t="s">
        <v>61</v>
      </c>
      <c r="E482" s="64">
        <f>E483+E484</f>
        <v>1789.5</v>
      </c>
      <c r="F482" s="64">
        <f>F483+F484</f>
        <v>1662.4499999999998</v>
      </c>
      <c r="G482" s="123"/>
      <c r="H482" s="123"/>
      <c r="I482" s="123"/>
      <c r="J482" s="126"/>
    </row>
    <row r="483" spans="1:10" ht="15.75" customHeight="1">
      <c r="A483" s="152"/>
      <c r="B483" s="151"/>
      <c r="C483" s="136"/>
      <c r="D483" s="15" t="s">
        <v>23</v>
      </c>
      <c r="E483" s="64">
        <f>E498+E510+E522+E534</f>
        <v>1225.7</v>
      </c>
      <c r="F483" s="64">
        <f>F498+F510+F522+F534</f>
        <v>1098.645</v>
      </c>
      <c r="G483" s="123"/>
      <c r="H483" s="123"/>
      <c r="I483" s="123"/>
      <c r="J483" s="126"/>
    </row>
    <row r="484" spans="1:10" ht="15.75" customHeight="1">
      <c r="A484" s="152"/>
      <c r="B484" s="151"/>
      <c r="C484" s="136"/>
      <c r="D484" s="15" t="s">
        <v>21</v>
      </c>
      <c r="E484" s="64">
        <f>E499+E511+E523+E535</f>
        <v>563.79999999999995</v>
      </c>
      <c r="F484" s="64">
        <f>F499+F511+F523+F535</f>
        <v>563.80499999999995</v>
      </c>
      <c r="G484" s="123"/>
      <c r="H484" s="123"/>
      <c r="I484" s="123"/>
      <c r="J484" s="126"/>
    </row>
    <row r="485" spans="1:10" ht="15.75" customHeight="1">
      <c r="A485" s="152"/>
      <c r="B485" s="151" t="s">
        <v>65</v>
      </c>
      <c r="C485" s="136"/>
      <c r="D485" s="15" t="s">
        <v>61</v>
      </c>
      <c r="E485" s="64">
        <f>E486+E487</f>
        <v>88.6</v>
      </c>
      <c r="F485" s="64">
        <f>F486+F487</f>
        <v>223.22399999999999</v>
      </c>
      <c r="G485" s="123"/>
      <c r="H485" s="123"/>
      <c r="I485" s="123"/>
      <c r="J485" s="126"/>
    </row>
    <row r="486" spans="1:10" ht="15.75" customHeight="1">
      <c r="A486" s="152"/>
      <c r="B486" s="151"/>
      <c r="C486" s="136"/>
      <c r="D486" s="15" t="s">
        <v>23</v>
      </c>
      <c r="E486" s="64">
        <f>E537</f>
        <v>88.6</v>
      </c>
      <c r="F486" s="64">
        <f>F537</f>
        <v>88.584000000000003</v>
      </c>
      <c r="G486" s="123"/>
      <c r="H486" s="123"/>
      <c r="I486" s="123"/>
      <c r="J486" s="126"/>
    </row>
    <row r="487" spans="1:10" ht="15.75" customHeight="1">
      <c r="A487" s="152"/>
      <c r="B487" s="151"/>
      <c r="C487" s="136"/>
      <c r="D487" s="15" t="s">
        <v>21</v>
      </c>
      <c r="E487" s="64">
        <v>0</v>
      </c>
      <c r="F487" s="64">
        <f>F502+F514+F526+F541</f>
        <v>134.63999999999999</v>
      </c>
      <c r="G487" s="123"/>
      <c r="H487" s="123"/>
      <c r="I487" s="123"/>
      <c r="J487" s="126"/>
    </row>
    <row r="488" spans="1:10" ht="15.75" customHeight="1">
      <c r="A488" s="152"/>
      <c r="B488" s="151" t="s">
        <v>94</v>
      </c>
      <c r="C488" s="136"/>
      <c r="D488" s="15" t="s">
        <v>61</v>
      </c>
      <c r="E488" s="64">
        <f>E489+E490</f>
        <v>360.20000000000005</v>
      </c>
      <c r="F488" s="64">
        <f>F489+F490</f>
        <v>360.24099999999999</v>
      </c>
      <c r="G488" s="123"/>
      <c r="H488" s="123"/>
      <c r="I488" s="123"/>
      <c r="J488" s="126"/>
    </row>
    <row r="489" spans="1:10" ht="15.75" customHeight="1">
      <c r="A489" s="152"/>
      <c r="B489" s="151"/>
      <c r="C489" s="136"/>
      <c r="D489" s="15" t="s">
        <v>23</v>
      </c>
      <c r="E489" s="64">
        <f>E501+E525</f>
        <v>225.60000000000002</v>
      </c>
      <c r="F489" s="64">
        <f>F501+F525</f>
        <v>225.601</v>
      </c>
      <c r="G489" s="123"/>
      <c r="H489" s="123"/>
      <c r="I489" s="123"/>
      <c r="J489" s="126"/>
    </row>
    <row r="490" spans="1:10" ht="15.75" customHeight="1">
      <c r="A490" s="152"/>
      <c r="B490" s="151"/>
      <c r="C490" s="136"/>
      <c r="D490" s="15" t="s">
        <v>21</v>
      </c>
      <c r="E490" s="64">
        <f>E502+E526</f>
        <v>134.6</v>
      </c>
      <c r="F490" s="64">
        <f>F502+F526</f>
        <v>134.63999999999999</v>
      </c>
      <c r="G490" s="123"/>
      <c r="H490" s="123"/>
      <c r="I490" s="123"/>
      <c r="J490" s="126"/>
    </row>
    <row r="491" spans="1:10" ht="15.75" customHeight="1">
      <c r="A491" s="152"/>
      <c r="B491" s="151" t="s">
        <v>166</v>
      </c>
      <c r="C491" s="136"/>
      <c r="D491" s="15" t="s">
        <v>61</v>
      </c>
      <c r="E491" s="64">
        <f>E492+E493</f>
        <v>466.3</v>
      </c>
      <c r="F491" s="64">
        <f>F492+F493</f>
        <v>466.3</v>
      </c>
      <c r="G491" s="123"/>
      <c r="H491" s="123"/>
      <c r="I491" s="123"/>
      <c r="J491" s="126"/>
    </row>
    <row r="492" spans="1:10" ht="15.75" customHeight="1">
      <c r="A492" s="152"/>
      <c r="B492" s="151"/>
      <c r="C492" s="136"/>
      <c r="D492" s="15" t="s">
        <v>23</v>
      </c>
      <c r="E492" s="64">
        <f>E504+E516+E528+E543</f>
        <v>390.5</v>
      </c>
      <c r="F492" s="64">
        <f>F504+F516+F528+F543</f>
        <v>390.5</v>
      </c>
      <c r="G492" s="123"/>
      <c r="H492" s="123"/>
      <c r="I492" s="123"/>
      <c r="J492" s="126"/>
    </row>
    <row r="493" spans="1:10" ht="15.75" customHeight="1">
      <c r="A493" s="152"/>
      <c r="B493" s="151"/>
      <c r="C493" s="137"/>
      <c r="D493" s="15" t="s">
        <v>21</v>
      </c>
      <c r="E493" s="64">
        <f>E505+E517+E529+E544</f>
        <v>75.8</v>
      </c>
      <c r="F493" s="64">
        <f>F505+F517+F529+F544</f>
        <v>75.8</v>
      </c>
      <c r="G493" s="124"/>
      <c r="H493" s="124"/>
      <c r="I493" s="124"/>
      <c r="J493" s="127"/>
    </row>
    <row r="494" spans="1:10" ht="15.75" customHeight="1">
      <c r="A494" s="150" t="s">
        <v>169</v>
      </c>
      <c r="B494" s="153" t="s">
        <v>67</v>
      </c>
      <c r="C494" s="135" t="s">
        <v>24</v>
      </c>
      <c r="D494" s="15" t="s">
        <v>61</v>
      </c>
      <c r="E494" s="68">
        <f>E495+E496</f>
        <v>1885.5</v>
      </c>
      <c r="F494" s="68">
        <f>F495+F496</f>
        <v>1872.33</v>
      </c>
      <c r="G494" s="119" t="s">
        <v>183</v>
      </c>
      <c r="H494" s="122">
        <v>460</v>
      </c>
      <c r="I494" s="122">
        <v>460</v>
      </c>
      <c r="J494" s="119" t="s">
        <v>184</v>
      </c>
    </row>
    <row r="495" spans="1:10" ht="15.75" customHeight="1">
      <c r="A495" s="150"/>
      <c r="B495" s="153"/>
      <c r="C495" s="136"/>
      <c r="D495" s="15" t="s">
        <v>23</v>
      </c>
      <c r="E495" s="64">
        <f>E498+E501+E504</f>
        <v>1111.3</v>
      </c>
      <c r="F495" s="64">
        <f>F498+F501+F504</f>
        <v>1098.085</v>
      </c>
      <c r="G495" s="120"/>
      <c r="H495" s="123"/>
      <c r="I495" s="123"/>
      <c r="J495" s="120"/>
    </row>
    <row r="496" spans="1:10" ht="15.75" customHeight="1">
      <c r="A496" s="150"/>
      <c r="B496" s="153"/>
      <c r="C496" s="136"/>
      <c r="D496" s="15" t="s">
        <v>21</v>
      </c>
      <c r="E496" s="64">
        <f>E499+E502+E505</f>
        <v>774.19999999999993</v>
      </c>
      <c r="F496" s="64">
        <f>F499+F502+F505</f>
        <v>774.24499999999989</v>
      </c>
      <c r="G496" s="120"/>
      <c r="H496" s="123"/>
      <c r="I496" s="123"/>
      <c r="J496" s="120"/>
    </row>
    <row r="497" spans="1:10" ht="15.75" customHeight="1">
      <c r="A497" s="150"/>
      <c r="B497" s="151" t="s">
        <v>165</v>
      </c>
      <c r="C497" s="136"/>
      <c r="D497" s="15" t="s">
        <v>61</v>
      </c>
      <c r="E497" s="64">
        <f>E498+E499</f>
        <v>1310.3</v>
      </c>
      <c r="F497" s="64">
        <f>F498+F499</f>
        <v>1297.0899999999999</v>
      </c>
      <c r="G497" s="120"/>
      <c r="H497" s="123"/>
      <c r="I497" s="123"/>
      <c r="J497" s="120"/>
    </row>
    <row r="498" spans="1:10" ht="15.75" customHeight="1">
      <c r="A498" s="150"/>
      <c r="B498" s="151"/>
      <c r="C498" s="136"/>
      <c r="D498" s="15" t="s">
        <v>23</v>
      </c>
      <c r="E498" s="64">
        <v>746.5</v>
      </c>
      <c r="F498" s="64">
        <v>733.28499999999997</v>
      </c>
      <c r="G498" s="120"/>
      <c r="H498" s="123"/>
      <c r="I498" s="123"/>
      <c r="J498" s="120"/>
    </row>
    <row r="499" spans="1:10" ht="15.75" customHeight="1">
      <c r="A499" s="150"/>
      <c r="B499" s="151"/>
      <c r="C499" s="136"/>
      <c r="D499" s="15" t="s">
        <v>21</v>
      </c>
      <c r="E499" s="71">
        <v>563.79999999999995</v>
      </c>
      <c r="F499" s="71">
        <v>563.80499999999995</v>
      </c>
      <c r="G499" s="120"/>
      <c r="H499" s="123"/>
      <c r="I499" s="123"/>
      <c r="J499" s="120"/>
    </row>
    <row r="500" spans="1:10" ht="15.75" customHeight="1">
      <c r="A500" s="150"/>
      <c r="B500" s="151" t="s">
        <v>94</v>
      </c>
      <c r="C500" s="136"/>
      <c r="D500" s="15" t="s">
        <v>61</v>
      </c>
      <c r="E500" s="64">
        <f>E501+E502</f>
        <v>310.39999999999998</v>
      </c>
      <c r="F500" s="64">
        <f>F501+F502</f>
        <v>310.44</v>
      </c>
      <c r="G500" s="120"/>
      <c r="H500" s="123"/>
      <c r="I500" s="123"/>
      <c r="J500" s="120"/>
    </row>
    <row r="501" spans="1:10" ht="15.75" customHeight="1">
      <c r="A501" s="150"/>
      <c r="B501" s="151"/>
      <c r="C501" s="136"/>
      <c r="D501" s="15" t="s">
        <v>23</v>
      </c>
      <c r="E501" s="64">
        <v>175.8</v>
      </c>
      <c r="F501" s="64">
        <v>175.8</v>
      </c>
      <c r="G501" s="120"/>
      <c r="H501" s="123"/>
      <c r="I501" s="123"/>
      <c r="J501" s="120"/>
    </row>
    <row r="502" spans="1:10" ht="15.75" customHeight="1">
      <c r="A502" s="150"/>
      <c r="B502" s="151"/>
      <c r="C502" s="136"/>
      <c r="D502" s="15" t="s">
        <v>21</v>
      </c>
      <c r="E502" s="71">
        <v>134.6</v>
      </c>
      <c r="F502" s="71">
        <v>134.63999999999999</v>
      </c>
      <c r="G502" s="120"/>
      <c r="H502" s="123"/>
      <c r="I502" s="123"/>
      <c r="J502" s="120"/>
    </row>
    <row r="503" spans="1:10" ht="15.75" customHeight="1">
      <c r="A503" s="150"/>
      <c r="B503" s="151" t="s">
        <v>166</v>
      </c>
      <c r="C503" s="136"/>
      <c r="D503" s="15" t="s">
        <v>61</v>
      </c>
      <c r="E503" s="64">
        <f>E504+E505</f>
        <v>264.8</v>
      </c>
      <c r="F503" s="64">
        <f t="shared" ref="F503" si="51">F504+F505</f>
        <v>264.8</v>
      </c>
      <c r="G503" s="120"/>
      <c r="H503" s="123"/>
      <c r="I503" s="123"/>
      <c r="J503" s="120"/>
    </row>
    <row r="504" spans="1:10" ht="15.75" customHeight="1">
      <c r="A504" s="150"/>
      <c r="B504" s="151"/>
      <c r="C504" s="136"/>
      <c r="D504" s="15" t="s">
        <v>23</v>
      </c>
      <c r="E504" s="64">
        <v>189</v>
      </c>
      <c r="F504" s="64">
        <v>189</v>
      </c>
      <c r="G504" s="120"/>
      <c r="H504" s="123"/>
      <c r="I504" s="123"/>
      <c r="J504" s="120"/>
    </row>
    <row r="505" spans="1:10" ht="15.75" customHeight="1">
      <c r="A505" s="150"/>
      <c r="B505" s="151"/>
      <c r="C505" s="137"/>
      <c r="D505" s="15" t="s">
        <v>21</v>
      </c>
      <c r="E505" s="64">
        <v>75.8</v>
      </c>
      <c r="F505" s="64">
        <v>75.8</v>
      </c>
      <c r="G505" s="120"/>
      <c r="H505" s="124"/>
      <c r="I505" s="124"/>
      <c r="J505" s="120"/>
    </row>
    <row r="506" spans="1:10" ht="15.75" customHeight="1">
      <c r="A506" s="150" t="s">
        <v>170</v>
      </c>
      <c r="B506" s="153" t="s">
        <v>67</v>
      </c>
      <c r="C506" s="135" t="s">
        <v>24</v>
      </c>
      <c r="D506" s="15" t="s">
        <v>61</v>
      </c>
      <c r="E506" s="68">
        <f>E507+E508</f>
        <v>185</v>
      </c>
      <c r="F506" s="68">
        <f>F507+F508</f>
        <v>185</v>
      </c>
      <c r="G506" s="120"/>
      <c r="H506" s="122">
        <v>50</v>
      </c>
      <c r="I506" s="122">
        <v>50</v>
      </c>
      <c r="J506" s="120"/>
    </row>
    <row r="507" spans="1:10" ht="15.75" customHeight="1">
      <c r="A507" s="150"/>
      <c r="B507" s="153"/>
      <c r="C507" s="136"/>
      <c r="D507" s="15" t="s">
        <v>23</v>
      </c>
      <c r="E507" s="64">
        <f>E510+E513+E516</f>
        <v>185</v>
      </c>
      <c r="F507" s="64">
        <f>F510+F513+F516</f>
        <v>185</v>
      </c>
      <c r="G507" s="120"/>
      <c r="H507" s="123"/>
      <c r="I507" s="123"/>
      <c r="J507" s="120"/>
    </row>
    <row r="508" spans="1:10" ht="15.75" customHeight="1">
      <c r="A508" s="150"/>
      <c r="B508" s="153"/>
      <c r="C508" s="136"/>
      <c r="D508" s="15" t="s">
        <v>21</v>
      </c>
      <c r="E508" s="64">
        <f>E511+E514+E517</f>
        <v>0</v>
      </c>
      <c r="F508" s="64">
        <f>F511+F514+F517</f>
        <v>0</v>
      </c>
      <c r="G508" s="120"/>
      <c r="H508" s="123"/>
      <c r="I508" s="123"/>
      <c r="J508" s="120"/>
    </row>
    <row r="509" spans="1:10" ht="15.75" customHeight="1">
      <c r="A509" s="150"/>
      <c r="B509" s="151" t="s">
        <v>165</v>
      </c>
      <c r="C509" s="136"/>
      <c r="D509" s="15" t="s">
        <v>61</v>
      </c>
      <c r="E509" s="64">
        <f>E510+E511</f>
        <v>66.5</v>
      </c>
      <c r="F509" s="64">
        <f>F510+F511</f>
        <v>66.5</v>
      </c>
      <c r="G509" s="120"/>
      <c r="H509" s="123"/>
      <c r="I509" s="123"/>
      <c r="J509" s="120"/>
    </row>
    <row r="510" spans="1:10" ht="15.75" customHeight="1">
      <c r="A510" s="150"/>
      <c r="B510" s="151"/>
      <c r="C510" s="136"/>
      <c r="D510" s="15" t="s">
        <v>23</v>
      </c>
      <c r="E510" s="64">
        <v>66.5</v>
      </c>
      <c r="F510" s="64">
        <v>66.5</v>
      </c>
      <c r="G510" s="120"/>
      <c r="H510" s="123"/>
      <c r="I510" s="123"/>
      <c r="J510" s="120"/>
    </row>
    <row r="511" spans="1:10" ht="15.75" customHeight="1">
      <c r="A511" s="150"/>
      <c r="B511" s="151"/>
      <c r="C511" s="136"/>
      <c r="D511" s="15" t="s">
        <v>21</v>
      </c>
      <c r="E511" s="64">
        <v>0</v>
      </c>
      <c r="F511" s="64">
        <v>0</v>
      </c>
      <c r="G511" s="120"/>
      <c r="H511" s="123"/>
      <c r="I511" s="123"/>
      <c r="J511" s="120"/>
    </row>
    <row r="512" spans="1:10" ht="15.75" customHeight="1">
      <c r="A512" s="150"/>
      <c r="B512" s="151" t="s">
        <v>94</v>
      </c>
      <c r="C512" s="136"/>
      <c r="D512" s="15" t="s">
        <v>61</v>
      </c>
      <c r="E512" s="64">
        <f>E513+E514</f>
        <v>0</v>
      </c>
      <c r="F512" s="64">
        <f>F513+F514</f>
        <v>0</v>
      </c>
      <c r="G512" s="120"/>
      <c r="H512" s="123"/>
      <c r="I512" s="123"/>
      <c r="J512" s="120"/>
    </row>
    <row r="513" spans="1:10" ht="15.75" customHeight="1">
      <c r="A513" s="150"/>
      <c r="B513" s="151"/>
      <c r="C513" s="136"/>
      <c r="D513" s="15" t="s">
        <v>23</v>
      </c>
      <c r="E513" s="64">
        <v>0</v>
      </c>
      <c r="F513" s="64">
        <v>0</v>
      </c>
      <c r="G513" s="120"/>
      <c r="H513" s="123"/>
      <c r="I513" s="123"/>
      <c r="J513" s="120"/>
    </row>
    <row r="514" spans="1:10" ht="15.75" customHeight="1">
      <c r="A514" s="150"/>
      <c r="B514" s="151"/>
      <c r="C514" s="136"/>
      <c r="D514" s="15" t="s">
        <v>21</v>
      </c>
      <c r="E514" s="64">
        <v>0</v>
      </c>
      <c r="F514" s="64">
        <v>0</v>
      </c>
      <c r="G514" s="120"/>
      <c r="H514" s="123"/>
      <c r="I514" s="123"/>
      <c r="J514" s="120"/>
    </row>
    <row r="515" spans="1:10" ht="15.75" customHeight="1">
      <c r="A515" s="150"/>
      <c r="B515" s="151" t="s">
        <v>166</v>
      </c>
      <c r="C515" s="136"/>
      <c r="D515" s="15" t="s">
        <v>61</v>
      </c>
      <c r="E515" s="64">
        <f>E516+E517</f>
        <v>118.5</v>
      </c>
      <c r="F515" s="64">
        <f>F516+F517</f>
        <v>118.5</v>
      </c>
      <c r="G515" s="120"/>
      <c r="H515" s="123"/>
      <c r="I515" s="123"/>
      <c r="J515" s="120"/>
    </row>
    <row r="516" spans="1:10" ht="15.75" customHeight="1">
      <c r="A516" s="150"/>
      <c r="B516" s="151"/>
      <c r="C516" s="136"/>
      <c r="D516" s="15" t="s">
        <v>23</v>
      </c>
      <c r="E516" s="64">
        <v>118.5</v>
      </c>
      <c r="F516" s="64">
        <v>118.5</v>
      </c>
      <c r="G516" s="120"/>
      <c r="H516" s="123"/>
      <c r="I516" s="123"/>
      <c r="J516" s="120"/>
    </row>
    <row r="517" spans="1:10" ht="15.75" customHeight="1">
      <c r="A517" s="150"/>
      <c r="B517" s="151"/>
      <c r="C517" s="137"/>
      <c r="D517" s="15" t="s">
        <v>21</v>
      </c>
      <c r="E517" s="64">
        <v>0</v>
      </c>
      <c r="F517" s="64">
        <v>0</v>
      </c>
      <c r="G517" s="120"/>
      <c r="H517" s="124"/>
      <c r="I517" s="124"/>
      <c r="J517" s="120"/>
    </row>
    <row r="518" spans="1:10" ht="15.75" customHeight="1">
      <c r="A518" s="150" t="s">
        <v>171</v>
      </c>
      <c r="B518" s="153" t="s">
        <v>67</v>
      </c>
      <c r="C518" s="135" t="s">
        <v>24</v>
      </c>
      <c r="D518" s="15" t="s">
        <v>61</v>
      </c>
      <c r="E518" s="68">
        <f>E519+E520</f>
        <v>431.6</v>
      </c>
      <c r="F518" s="68">
        <f>F519+F520</f>
        <v>431.661</v>
      </c>
      <c r="G518" s="120"/>
      <c r="H518" s="122">
        <v>104</v>
      </c>
      <c r="I518" s="122">
        <v>104</v>
      </c>
      <c r="J518" s="120"/>
    </row>
    <row r="519" spans="1:10" ht="15.75" customHeight="1">
      <c r="A519" s="150"/>
      <c r="B519" s="153"/>
      <c r="C519" s="136"/>
      <c r="D519" s="15" t="s">
        <v>23</v>
      </c>
      <c r="E519" s="64">
        <f>E522+E525+E528</f>
        <v>431.6</v>
      </c>
      <c r="F519" s="64">
        <f>F522+F525+F528</f>
        <v>431.661</v>
      </c>
      <c r="G519" s="120"/>
      <c r="H519" s="123"/>
      <c r="I519" s="123"/>
      <c r="J519" s="120"/>
    </row>
    <row r="520" spans="1:10" ht="15.75" customHeight="1">
      <c r="A520" s="150"/>
      <c r="B520" s="153"/>
      <c r="C520" s="136"/>
      <c r="D520" s="15" t="s">
        <v>21</v>
      </c>
      <c r="E520" s="64">
        <f>E523+E526+E529</f>
        <v>0</v>
      </c>
      <c r="F520" s="64">
        <f>F523+F526+F529</f>
        <v>0</v>
      </c>
      <c r="G520" s="120"/>
      <c r="H520" s="123"/>
      <c r="I520" s="123"/>
      <c r="J520" s="120"/>
    </row>
    <row r="521" spans="1:10" ht="15.75" customHeight="1">
      <c r="A521" s="150"/>
      <c r="B521" s="151" t="s">
        <v>165</v>
      </c>
      <c r="C521" s="136"/>
      <c r="D521" s="15" t="s">
        <v>61</v>
      </c>
      <c r="E521" s="64">
        <f>E522+E523</f>
        <v>298.8</v>
      </c>
      <c r="F521" s="64">
        <f>F522+F523</f>
        <v>298.86</v>
      </c>
      <c r="G521" s="120"/>
      <c r="H521" s="123"/>
      <c r="I521" s="123"/>
      <c r="J521" s="120"/>
    </row>
    <row r="522" spans="1:10" ht="15.75" customHeight="1">
      <c r="A522" s="150"/>
      <c r="B522" s="151"/>
      <c r="C522" s="136"/>
      <c r="D522" s="15" t="s">
        <v>23</v>
      </c>
      <c r="E522" s="64">
        <v>298.8</v>
      </c>
      <c r="F522" s="64">
        <v>298.86</v>
      </c>
      <c r="G522" s="120"/>
      <c r="H522" s="123"/>
      <c r="I522" s="123"/>
      <c r="J522" s="120"/>
    </row>
    <row r="523" spans="1:10" ht="15.75" customHeight="1">
      <c r="A523" s="150"/>
      <c r="B523" s="151"/>
      <c r="C523" s="136"/>
      <c r="D523" s="15" t="s">
        <v>21</v>
      </c>
      <c r="E523" s="64">
        <v>0</v>
      </c>
      <c r="F523" s="64">
        <v>0</v>
      </c>
      <c r="G523" s="120"/>
      <c r="H523" s="123"/>
      <c r="I523" s="123"/>
      <c r="J523" s="120"/>
    </row>
    <row r="524" spans="1:10" ht="15.75" customHeight="1">
      <c r="A524" s="150"/>
      <c r="B524" s="151" t="s">
        <v>94</v>
      </c>
      <c r="C524" s="136"/>
      <c r="D524" s="15" t="s">
        <v>61</v>
      </c>
      <c r="E524" s="64">
        <f>E525+E526</f>
        <v>49.8</v>
      </c>
      <c r="F524" s="64">
        <f>F525+F526</f>
        <v>49.801000000000002</v>
      </c>
      <c r="G524" s="120"/>
      <c r="H524" s="123"/>
      <c r="I524" s="123"/>
      <c r="J524" s="120"/>
    </row>
    <row r="525" spans="1:10" ht="15.75" customHeight="1">
      <c r="A525" s="150"/>
      <c r="B525" s="151"/>
      <c r="C525" s="136"/>
      <c r="D525" s="15" t="s">
        <v>23</v>
      </c>
      <c r="E525" s="64">
        <v>49.8</v>
      </c>
      <c r="F525" s="64">
        <v>49.801000000000002</v>
      </c>
      <c r="G525" s="120"/>
      <c r="H525" s="123"/>
      <c r="I525" s="123"/>
      <c r="J525" s="120"/>
    </row>
    <row r="526" spans="1:10" ht="15.75" customHeight="1">
      <c r="A526" s="150"/>
      <c r="B526" s="151"/>
      <c r="C526" s="136"/>
      <c r="D526" s="15" t="s">
        <v>21</v>
      </c>
      <c r="E526" s="64">
        <v>0</v>
      </c>
      <c r="F526" s="64">
        <v>0</v>
      </c>
      <c r="G526" s="120"/>
      <c r="H526" s="123"/>
      <c r="I526" s="123"/>
      <c r="J526" s="120"/>
    </row>
    <row r="527" spans="1:10" ht="15.75" customHeight="1">
      <c r="A527" s="150"/>
      <c r="B527" s="151" t="s">
        <v>166</v>
      </c>
      <c r="C527" s="136"/>
      <c r="D527" s="15" t="s">
        <v>61</v>
      </c>
      <c r="E527" s="64">
        <f>E528+E529</f>
        <v>83</v>
      </c>
      <c r="F527" s="64">
        <f>F528+F529</f>
        <v>83</v>
      </c>
      <c r="G527" s="120"/>
      <c r="H527" s="123"/>
      <c r="I527" s="123"/>
      <c r="J527" s="120"/>
    </row>
    <row r="528" spans="1:10" ht="15.75" customHeight="1">
      <c r="A528" s="150"/>
      <c r="B528" s="151"/>
      <c r="C528" s="136"/>
      <c r="D528" s="15" t="s">
        <v>23</v>
      </c>
      <c r="E528" s="64">
        <v>83</v>
      </c>
      <c r="F528" s="64">
        <v>83</v>
      </c>
      <c r="G528" s="120"/>
      <c r="H528" s="123"/>
      <c r="I528" s="123"/>
      <c r="J528" s="120"/>
    </row>
    <row r="529" spans="1:10" ht="15.75" customHeight="1">
      <c r="A529" s="150"/>
      <c r="B529" s="151"/>
      <c r="C529" s="137"/>
      <c r="D529" s="15" t="s">
        <v>21</v>
      </c>
      <c r="E529" s="64">
        <v>0</v>
      </c>
      <c r="F529" s="64">
        <v>0</v>
      </c>
      <c r="G529" s="120"/>
      <c r="H529" s="124"/>
      <c r="I529" s="124"/>
      <c r="J529" s="120"/>
    </row>
    <row r="530" spans="1:10" ht="15.75" customHeight="1">
      <c r="A530" s="150" t="s">
        <v>172</v>
      </c>
      <c r="B530" s="153" t="s">
        <v>67</v>
      </c>
      <c r="C530" s="135" t="s">
        <v>24</v>
      </c>
      <c r="D530" s="15" t="s">
        <v>61</v>
      </c>
      <c r="E530" s="68">
        <f>E531+E532</f>
        <v>202.5</v>
      </c>
      <c r="F530" s="68">
        <f>F531+F532</f>
        <v>88.584000000000003</v>
      </c>
      <c r="G530" s="120"/>
      <c r="H530" s="122">
        <v>45</v>
      </c>
      <c r="I530" s="122">
        <v>45</v>
      </c>
      <c r="J530" s="120"/>
    </row>
    <row r="531" spans="1:10" ht="15.75" customHeight="1">
      <c r="A531" s="150"/>
      <c r="B531" s="153"/>
      <c r="C531" s="136"/>
      <c r="D531" s="15" t="s">
        <v>23</v>
      </c>
      <c r="E531" s="64">
        <f>E534+E540+E543+E537</f>
        <v>202.5</v>
      </c>
      <c r="F531" s="64">
        <f>F534+F540+F543+F537</f>
        <v>88.584000000000003</v>
      </c>
      <c r="G531" s="120"/>
      <c r="H531" s="123"/>
      <c r="I531" s="123"/>
      <c r="J531" s="120"/>
    </row>
    <row r="532" spans="1:10" ht="15.75" customHeight="1">
      <c r="A532" s="150"/>
      <c r="B532" s="153"/>
      <c r="C532" s="136"/>
      <c r="D532" s="15" t="s">
        <v>21</v>
      </c>
      <c r="E532" s="64">
        <f>E535+E541+E544</f>
        <v>0</v>
      </c>
      <c r="F532" s="64">
        <f>F535+F541+F544</f>
        <v>0</v>
      </c>
      <c r="G532" s="120"/>
      <c r="H532" s="123"/>
      <c r="I532" s="123"/>
      <c r="J532" s="120"/>
    </row>
    <row r="533" spans="1:10" ht="15.75" customHeight="1">
      <c r="A533" s="150"/>
      <c r="B533" s="151" t="s">
        <v>165</v>
      </c>
      <c r="C533" s="136"/>
      <c r="D533" s="15" t="s">
        <v>61</v>
      </c>
      <c r="E533" s="64">
        <f>E534+E535</f>
        <v>113.9</v>
      </c>
      <c r="F533" s="64">
        <f>F534+F535</f>
        <v>0</v>
      </c>
      <c r="G533" s="120"/>
      <c r="H533" s="123"/>
      <c r="I533" s="123"/>
      <c r="J533" s="120"/>
    </row>
    <row r="534" spans="1:10" ht="15.75" customHeight="1">
      <c r="A534" s="150"/>
      <c r="B534" s="151"/>
      <c r="C534" s="136"/>
      <c r="D534" s="15" t="s">
        <v>23</v>
      </c>
      <c r="E534" s="64">
        <v>113.9</v>
      </c>
      <c r="F534" s="64"/>
      <c r="G534" s="120"/>
      <c r="H534" s="123"/>
      <c r="I534" s="123"/>
      <c r="J534" s="120"/>
    </row>
    <row r="535" spans="1:10" ht="15.75" customHeight="1">
      <c r="A535" s="150"/>
      <c r="B535" s="151"/>
      <c r="C535" s="136"/>
      <c r="D535" s="15" t="s">
        <v>21</v>
      </c>
      <c r="E535" s="64">
        <v>0</v>
      </c>
      <c r="F535" s="64">
        <v>0</v>
      </c>
      <c r="G535" s="120"/>
      <c r="H535" s="123"/>
      <c r="I535" s="123"/>
      <c r="J535" s="120"/>
    </row>
    <row r="536" spans="1:10" ht="15.75" customHeight="1">
      <c r="A536" s="150"/>
      <c r="B536" s="151" t="s">
        <v>65</v>
      </c>
      <c r="C536" s="136"/>
      <c r="D536" s="15" t="s">
        <v>61</v>
      </c>
      <c r="E536" s="64">
        <f>E537+E538</f>
        <v>88.6</v>
      </c>
      <c r="F536" s="64">
        <f>F537+F538</f>
        <v>88.584000000000003</v>
      </c>
      <c r="G536" s="120"/>
      <c r="H536" s="123"/>
      <c r="I536" s="123"/>
      <c r="J536" s="120"/>
    </row>
    <row r="537" spans="1:10" ht="15.75" customHeight="1">
      <c r="A537" s="150"/>
      <c r="B537" s="151"/>
      <c r="C537" s="136"/>
      <c r="D537" s="15" t="s">
        <v>23</v>
      </c>
      <c r="E537" s="64">
        <v>88.6</v>
      </c>
      <c r="F537" s="64">
        <v>88.584000000000003</v>
      </c>
      <c r="G537" s="120"/>
      <c r="H537" s="123"/>
      <c r="I537" s="123"/>
      <c r="J537" s="120"/>
    </row>
    <row r="538" spans="1:10" ht="15.75" customHeight="1">
      <c r="A538" s="150"/>
      <c r="B538" s="151"/>
      <c r="C538" s="136"/>
      <c r="D538" s="15" t="s">
        <v>21</v>
      </c>
      <c r="E538" s="64">
        <v>0</v>
      </c>
      <c r="F538" s="64">
        <v>0</v>
      </c>
      <c r="G538" s="120"/>
      <c r="H538" s="123"/>
      <c r="I538" s="123"/>
      <c r="J538" s="120"/>
    </row>
    <row r="539" spans="1:10" ht="15.75" customHeight="1">
      <c r="A539" s="150"/>
      <c r="B539" s="151" t="s">
        <v>94</v>
      </c>
      <c r="C539" s="136"/>
      <c r="D539" s="15" t="s">
        <v>61</v>
      </c>
      <c r="E539" s="64">
        <f>E540+E541</f>
        <v>0</v>
      </c>
      <c r="F539" s="64">
        <f>F540+F541</f>
        <v>0</v>
      </c>
      <c r="G539" s="120"/>
      <c r="H539" s="123"/>
      <c r="I539" s="123"/>
      <c r="J539" s="120"/>
    </row>
    <row r="540" spans="1:10" ht="15.75" customHeight="1">
      <c r="A540" s="150"/>
      <c r="B540" s="151"/>
      <c r="C540" s="136"/>
      <c r="D540" s="15" t="s">
        <v>23</v>
      </c>
      <c r="E540" s="64">
        <v>0</v>
      </c>
      <c r="F540" s="64">
        <v>0</v>
      </c>
      <c r="G540" s="120"/>
      <c r="H540" s="123"/>
      <c r="I540" s="123"/>
      <c r="J540" s="120"/>
    </row>
    <row r="541" spans="1:10" ht="15.75" customHeight="1">
      <c r="A541" s="150"/>
      <c r="B541" s="151"/>
      <c r="C541" s="136"/>
      <c r="D541" s="15" t="s">
        <v>21</v>
      </c>
      <c r="E541" s="64">
        <v>0</v>
      </c>
      <c r="F541" s="64">
        <v>0</v>
      </c>
      <c r="G541" s="120"/>
      <c r="H541" s="123"/>
      <c r="I541" s="123"/>
      <c r="J541" s="120"/>
    </row>
    <row r="542" spans="1:10" ht="15.75" customHeight="1">
      <c r="A542" s="150"/>
      <c r="B542" s="151" t="s">
        <v>166</v>
      </c>
      <c r="C542" s="136"/>
      <c r="D542" s="15" t="s">
        <v>61</v>
      </c>
      <c r="E542" s="64">
        <f>E543+E544</f>
        <v>0</v>
      </c>
      <c r="F542" s="64">
        <f>F543+F544</f>
        <v>0</v>
      </c>
      <c r="G542" s="120"/>
      <c r="H542" s="123"/>
      <c r="I542" s="123"/>
      <c r="J542" s="120"/>
    </row>
    <row r="543" spans="1:10" ht="15.75" customHeight="1">
      <c r="A543" s="150"/>
      <c r="B543" s="151"/>
      <c r="C543" s="136"/>
      <c r="D543" s="15" t="s">
        <v>23</v>
      </c>
      <c r="E543" s="64">
        <v>0</v>
      </c>
      <c r="F543" s="64">
        <v>0</v>
      </c>
      <c r="G543" s="120"/>
      <c r="H543" s="123"/>
      <c r="I543" s="123"/>
      <c r="J543" s="120"/>
    </row>
    <row r="544" spans="1:10" ht="15.75" customHeight="1">
      <c r="A544" s="150"/>
      <c r="B544" s="151"/>
      <c r="C544" s="137"/>
      <c r="D544" s="15" t="s">
        <v>21</v>
      </c>
      <c r="E544" s="64">
        <v>0</v>
      </c>
      <c r="F544" s="64">
        <v>0</v>
      </c>
      <c r="G544" s="121"/>
      <c r="H544" s="124"/>
      <c r="I544" s="124"/>
      <c r="J544" s="121"/>
    </row>
    <row r="545" spans="1:10" ht="15.75" customHeight="1">
      <c r="A545" s="152" t="s">
        <v>173</v>
      </c>
      <c r="B545" s="153" t="s">
        <v>67</v>
      </c>
      <c r="C545" s="135" t="s">
        <v>24</v>
      </c>
      <c r="D545" s="15" t="s">
        <v>61</v>
      </c>
      <c r="E545" s="68">
        <f>E546+E547</f>
        <v>20.3</v>
      </c>
      <c r="F545" s="68">
        <f>F546+F547</f>
        <v>19.380000000000003</v>
      </c>
      <c r="G545" s="122" t="s">
        <v>0</v>
      </c>
      <c r="H545" s="122" t="s">
        <v>0</v>
      </c>
      <c r="I545" s="122" t="s">
        <v>0</v>
      </c>
      <c r="J545" s="125"/>
    </row>
    <row r="546" spans="1:10" ht="15.75" customHeight="1">
      <c r="A546" s="152"/>
      <c r="B546" s="153"/>
      <c r="C546" s="136"/>
      <c r="D546" s="15" t="s">
        <v>23</v>
      </c>
      <c r="E546" s="64">
        <f>E549+E552</f>
        <v>20.3</v>
      </c>
      <c r="F546" s="64">
        <f>F549+F552</f>
        <v>19.380000000000003</v>
      </c>
      <c r="G546" s="123"/>
      <c r="H546" s="123"/>
      <c r="I546" s="123"/>
      <c r="J546" s="126"/>
    </row>
    <row r="547" spans="1:10" ht="15.75" customHeight="1">
      <c r="A547" s="152"/>
      <c r="B547" s="153"/>
      <c r="C547" s="136"/>
      <c r="D547" s="15" t="s">
        <v>21</v>
      </c>
      <c r="E547" s="64">
        <f t="shared" ref="E547:F547" si="52">E550+E553</f>
        <v>0</v>
      </c>
      <c r="F547" s="64">
        <f t="shared" si="52"/>
        <v>0</v>
      </c>
      <c r="G547" s="123"/>
      <c r="H547" s="123"/>
      <c r="I547" s="123"/>
      <c r="J547" s="126"/>
    </row>
    <row r="548" spans="1:10" ht="15.75" customHeight="1">
      <c r="A548" s="152"/>
      <c r="B548" s="151" t="s">
        <v>165</v>
      </c>
      <c r="C548" s="136"/>
      <c r="D548" s="15" t="s">
        <v>61</v>
      </c>
      <c r="E548" s="68">
        <f>E549+E550</f>
        <v>17.5</v>
      </c>
      <c r="F548" s="68">
        <f>F549+F550</f>
        <v>17.53</v>
      </c>
      <c r="G548" s="123"/>
      <c r="H548" s="123"/>
      <c r="I548" s="123"/>
      <c r="J548" s="126"/>
    </row>
    <row r="549" spans="1:10" ht="15.75" customHeight="1">
      <c r="A549" s="152"/>
      <c r="B549" s="151"/>
      <c r="C549" s="136"/>
      <c r="D549" s="15" t="s">
        <v>23</v>
      </c>
      <c r="E549" s="64">
        <v>17.5</v>
      </c>
      <c r="F549" s="64">
        <f>F558+F567+F576</f>
        <v>17.53</v>
      </c>
      <c r="G549" s="123"/>
      <c r="H549" s="123"/>
      <c r="I549" s="123"/>
      <c r="J549" s="126"/>
    </row>
    <row r="550" spans="1:10" ht="15.75" customHeight="1">
      <c r="A550" s="152"/>
      <c r="B550" s="151"/>
      <c r="C550" s="136"/>
      <c r="D550" s="15" t="s">
        <v>21</v>
      </c>
      <c r="E550" s="64">
        <f t="shared" ref="E550:F550" si="53">E559+E568+E577</f>
        <v>0</v>
      </c>
      <c r="F550" s="64">
        <f t="shared" si="53"/>
        <v>0</v>
      </c>
      <c r="G550" s="123"/>
      <c r="H550" s="123"/>
      <c r="I550" s="123"/>
      <c r="J550" s="126"/>
    </row>
    <row r="551" spans="1:10" ht="15.75" customHeight="1">
      <c r="A551" s="152"/>
      <c r="B551" s="151" t="s">
        <v>94</v>
      </c>
      <c r="C551" s="136"/>
      <c r="D551" s="15" t="s">
        <v>61</v>
      </c>
      <c r="E551" s="64">
        <f>E552+E553</f>
        <v>2.8</v>
      </c>
      <c r="F551" s="64">
        <f>F552+F553</f>
        <v>1.85</v>
      </c>
      <c r="G551" s="123"/>
      <c r="H551" s="123"/>
      <c r="I551" s="123"/>
      <c r="J551" s="126"/>
    </row>
    <row r="552" spans="1:10" ht="15.75" customHeight="1">
      <c r="A552" s="152"/>
      <c r="B552" s="151"/>
      <c r="C552" s="136"/>
      <c r="D552" s="15" t="s">
        <v>23</v>
      </c>
      <c r="E552" s="64">
        <f>E561+E570+E579</f>
        <v>2.8</v>
      </c>
      <c r="F552" s="64">
        <f t="shared" ref="E552:F553" si="54">F561+F570+F579</f>
        <v>1.85</v>
      </c>
      <c r="G552" s="123"/>
      <c r="H552" s="123"/>
      <c r="I552" s="123"/>
      <c r="J552" s="126"/>
    </row>
    <row r="553" spans="1:10" ht="15.75" customHeight="1">
      <c r="A553" s="152"/>
      <c r="B553" s="151"/>
      <c r="C553" s="137"/>
      <c r="D553" s="15" t="s">
        <v>21</v>
      </c>
      <c r="E553" s="64">
        <f t="shared" si="54"/>
        <v>0</v>
      </c>
      <c r="F553" s="64">
        <f t="shared" si="54"/>
        <v>0</v>
      </c>
      <c r="G553" s="124"/>
      <c r="H553" s="124"/>
      <c r="I553" s="124"/>
      <c r="J553" s="127"/>
    </row>
    <row r="554" spans="1:10" ht="15.75" customHeight="1">
      <c r="A554" s="154" t="s">
        <v>174</v>
      </c>
      <c r="B554" s="153" t="s">
        <v>67</v>
      </c>
      <c r="C554" s="135" t="s">
        <v>24</v>
      </c>
      <c r="D554" s="15" t="s">
        <v>61</v>
      </c>
      <c r="E554" s="64">
        <f>E555+E556</f>
        <v>20.3</v>
      </c>
      <c r="F554" s="64">
        <f>F555+F556</f>
        <v>19.380000000000003</v>
      </c>
      <c r="G554" s="119" t="s">
        <v>2</v>
      </c>
      <c r="H554" s="122">
        <v>12</v>
      </c>
      <c r="I554" s="122">
        <v>12</v>
      </c>
      <c r="J554" s="119"/>
    </row>
    <row r="555" spans="1:10" ht="15.75" customHeight="1">
      <c r="A555" s="155"/>
      <c r="B555" s="153"/>
      <c r="C555" s="136"/>
      <c r="D555" s="15" t="s">
        <v>23</v>
      </c>
      <c r="E555" s="64">
        <f>E558+E561</f>
        <v>20.3</v>
      </c>
      <c r="F555" s="64">
        <f>F558+F561</f>
        <v>19.380000000000003</v>
      </c>
      <c r="G555" s="120"/>
      <c r="H555" s="123"/>
      <c r="I555" s="123"/>
      <c r="J555" s="120"/>
    </row>
    <row r="556" spans="1:10" ht="15.75" customHeight="1">
      <c r="A556" s="155"/>
      <c r="B556" s="153"/>
      <c r="C556" s="136"/>
      <c r="D556" s="15" t="s">
        <v>21</v>
      </c>
      <c r="E556" s="64">
        <f>E559+E562</f>
        <v>0</v>
      </c>
      <c r="F556" s="64">
        <f>F559+F562</f>
        <v>0</v>
      </c>
      <c r="G556" s="120"/>
      <c r="H556" s="123"/>
      <c r="I556" s="123"/>
      <c r="J556" s="120"/>
    </row>
    <row r="557" spans="1:10" ht="15.75" customHeight="1">
      <c r="A557" s="155"/>
      <c r="B557" s="151" t="s">
        <v>165</v>
      </c>
      <c r="C557" s="136"/>
      <c r="D557" s="15" t="s">
        <v>61</v>
      </c>
      <c r="E557" s="64">
        <f>E558+E559</f>
        <v>17.5</v>
      </c>
      <c r="F557" s="64">
        <f>F558+F559</f>
        <v>17.53</v>
      </c>
      <c r="G557" s="120"/>
      <c r="H557" s="123"/>
      <c r="I557" s="123"/>
      <c r="J557" s="120"/>
    </row>
    <row r="558" spans="1:10" ht="15.75" customHeight="1">
      <c r="A558" s="155"/>
      <c r="B558" s="151"/>
      <c r="C558" s="136"/>
      <c r="D558" s="15" t="s">
        <v>23</v>
      </c>
      <c r="E558" s="64">
        <v>17.5</v>
      </c>
      <c r="F558" s="64">
        <v>17.53</v>
      </c>
      <c r="G558" s="120"/>
      <c r="H558" s="123"/>
      <c r="I558" s="123"/>
      <c r="J558" s="120"/>
    </row>
    <row r="559" spans="1:10" ht="15.75" customHeight="1">
      <c r="A559" s="155"/>
      <c r="B559" s="151"/>
      <c r="C559" s="136"/>
      <c r="D559" s="15" t="s">
        <v>21</v>
      </c>
      <c r="E559" s="64">
        <v>0</v>
      </c>
      <c r="F559" s="64">
        <v>0</v>
      </c>
      <c r="G559" s="120"/>
      <c r="H559" s="123"/>
      <c r="I559" s="123"/>
      <c r="J559" s="120"/>
    </row>
    <row r="560" spans="1:10" ht="15.75" customHeight="1">
      <c r="A560" s="155"/>
      <c r="B560" s="151" t="s">
        <v>94</v>
      </c>
      <c r="C560" s="136"/>
      <c r="D560" s="15" t="s">
        <v>61</v>
      </c>
      <c r="E560" s="64">
        <f>E561+E562</f>
        <v>2.8</v>
      </c>
      <c r="F560" s="64">
        <f>F561+F562</f>
        <v>1.85</v>
      </c>
      <c r="G560" s="120"/>
      <c r="H560" s="123"/>
      <c r="I560" s="123"/>
      <c r="J560" s="120"/>
    </row>
    <row r="561" spans="1:10" ht="15.75" customHeight="1">
      <c r="A561" s="155"/>
      <c r="B561" s="151"/>
      <c r="C561" s="136"/>
      <c r="D561" s="15" t="s">
        <v>23</v>
      </c>
      <c r="E561" s="64">
        <v>2.8</v>
      </c>
      <c r="F561" s="64">
        <v>1.85</v>
      </c>
      <c r="G561" s="120"/>
      <c r="H561" s="123"/>
      <c r="I561" s="123"/>
      <c r="J561" s="120"/>
    </row>
    <row r="562" spans="1:10" ht="15.75" customHeight="1">
      <c r="A562" s="156"/>
      <c r="B562" s="151"/>
      <c r="C562" s="137"/>
      <c r="D562" s="15" t="s">
        <v>21</v>
      </c>
      <c r="E562" s="64">
        <v>0</v>
      </c>
      <c r="F562" s="64">
        <v>0</v>
      </c>
      <c r="G562" s="120"/>
      <c r="H562" s="124"/>
      <c r="I562" s="124"/>
      <c r="J562" s="121"/>
    </row>
    <row r="563" spans="1:10" ht="15.75" customHeight="1">
      <c r="A563" s="150" t="s">
        <v>175</v>
      </c>
      <c r="B563" s="153" t="s">
        <v>67</v>
      </c>
      <c r="C563" s="135" t="s">
        <v>24</v>
      </c>
      <c r="D563" s="15" t="s">
        <v>61</v>
      </c>
      <c r="E563" s="64">
        <f t="shared" ref="E563:F563" si="55">E564+E565</f>
        <v>0</v>
      </c>
      <c r="F563" s="64">
        <f t="shared" si="55"/>
        <v>0</v>
      </c>
      <c r="G563" s="120"/>
      <c r="H563" s="122">
        <v>0</v>
      </c>
      <c r="I563" s="122">
        <v>0</v>
      </c>
      <c r="J563" s="119" t="s">
        <v>185</v>
      </c>
    </row>
    <row r="564" spans="1:10" ht="15.75" customHeight="1">
      <c r="A564" s="150"/>
      <c r="B564" s="153"/>
      <c r="C564" s="136"/>
      <c r="D564" s="15" t="s">
        <v>23</v>
      </c>
      <c r="E564" s="64">
        <f t="shared" ref="E564:F565" si="56">E567+E570</f>
        <v>0</v>
      </c>
      <c r="F564" s="64">
        <f t="shared" si="56"/>
        <v>0</v>
      </c>
      <c r="G564" s="120"/>
      <c r="H564" s="123"/>
      <c r="I564" s="123"/>
      <c r="J564" s="120"/>
    </row>
    <row r="565" spans="1:10" ht="15.75" customHeight="1">
      <c r="A565" s="150"/>
      <c r="B565" s="153"/>
      <c r="C565" s="136"/>
      <c r="D565" s="15" t="s">
        <v>21</v>
      </c>
      <c r="E565" s="64">
        <f t="shared" si="56"/>
        <v>0</v>
      </c>
      <c r="F565" s="64">
        <f t="shared" si="56"/>
        <v>0</v>
      </c>
      <c r="G565" s="120"/>
      <c r="H565" s="123"/>
      <c r="I565" s="123"/>
      <c r="J565" s="120"/>
    </row>
    <row r="566" spans="1:10" ht="15.75" customHeight="1">
      <c r="A566" s="150"/>
      <c r="B566" s="151" t="s">
        <v>165</v>
      </c>
      <c r="C566" s="136"/>
      <c r="D566" s="15" t="s">
        <v>61</v>
      </c>
      <c r="E566" s="64">
        <f t="shared" ref="E566:F566" si="57">E567+E568</f>
        <v>0</v>
      </c>
      <c r="F566" s="64">
        <f t="shared" si="57"/>
        <v>0</v>
      </c>
      <c r="G566" s="120"/>
      <c r="H566" s="123"/>
      <c r="I566" s="123"/>
      <c r="J566" s="120"/>
    </row>
    <row r="567" spans="1:10" ht="15.75" customHeight="1">
      <c r="A567" s="150"/>
      <c r="B567" s="151"/>
      <c r="C567" s="136"/>
      <c r="D567" s="15" t="s">
        <v>23</v>
      </c>
      <c r="E567" s="64">
        <v>0</v>
      </c>
      <c r="F567" s="64">
        <v>0</v>
      </c>
      <c r="G567" s="120"/>
      <c r="H567" s="123"/>
      <c r="I567" s="123"/>
      <c r="J567" s="120"/>
    </row>
    <row r="568" spans="1:10" ht="15.75" customHeight="1">
      <c r="A568" s="150"/>
      <c r="B568" s="151"/>
      <c r="C568" s="136"/>
      <c r="D568" s="15" t="s">
        <v>21</v>
      </c>
      <c r="E568" s="64">
        <v>0</v>
      </c>
      <c r="F568" s="64">
        <v>0</v>
      </c>
      <c r="G568" s="120"/>
      <c r="H568" s="123"/>
      <c r="I568" s="123"/>
      <c r="J568" s="120"/>
    </row>
    <row r="569" spans="1:10" ht="15.75" customHeight="1">
      <c r="A569" s="150"/>
      <c r="B569" s="151" t="s">
        <v>94</v>
      </c>
      <c r="C569" s="136"/>
      <c r="D569" s="15" t="s">
        <v>61</v>
      </c>
      <c r="E569" s="64">
        <f t="shared" ref="E569:F569" si="58">E570+E571</f>
        <v>0</v>
      </c>
      <c r="F569" s="64">
        <f t="shared" si="58"/>
        <v>0</v>
      </c>
      <c r="G569" s="120"/>
      <c r="H569" s="123"/>
      <c r="I569" s="123"/>
      <c r="J569" s="120"/>
    </row>
    <row r="570" spans="1:10" ht="15.75" customHeight="1">
      <c r="A570" s="150"/>
      <c r="B570" s="151"/>
      <c r="C570" s="136"/>
      <c r="D570" s="15" t="s">
        <v>23</v>
      </c>
      <c r="E570" s="64">
        <v>0</v>
      </c>
      <c r="F570" s="64">
        <v>0</v>
      </c>
      <c r="G570" s="120"/>
      <c r="H570" s="123"/>
      <c r="I570" s="123"/>
      <c r="J570" s="120"/>
    </row>
    <row r="571" spans="1:10" ht="15.75" customHeight="1">
      <c r="A571" s="150"/>
      <c r="B571" s="151"/>
      <c r="C571" s="137"/>
      <c r="D571" s="15" t="s">
        <v>21</v>
      </c>
      <c r="E571" s="64">
        <v>0</v>
      </c>
      <c r="F571" s="64">
        <v>0</v>
      </c>
      <c r="G571" s="120"/>
      <c r="H571" s="124"/>
      <c r="I571" s="124"/>
      <c r="J571" s="120"/>
    </row>
    <row r="572" spans="1:10" ht="15.75" customHeight="1">
      <c r="A572" s="154" t="s">
        <v>176</v>
      </c>
      <c r="B572" s="153" t="s">
        <v>67</v>
      </c>
      <c r="C572" s="135" t="s">
        <v>24</v>
      </c>
      <c r="D572" s="15" t="s">
        <v>61</v>
      </c>
      <c r="E572" s="64">
        <f t="shared" ref="E572:F572" si="59">E573+E574</f>
        <v>0</v>
      </c>
      <c r="F572" s="64">
        <f t="shared" si="59"/>
        <v>0</v>
      </c>
      <c r="G572" s="120"/>
      <c r="H572" s="122">
        <v>0</v>
      </c>
      <c r="I572" s="122">
        <v>0</v>
      </c>
      <c r="J572" s="120"/>
    </row>
    <row r="573" spans="1:10" ht="15.75" customHeight="1">
      <c r="A573" s="155"/>
      <c r="B573" s="153"/>
      <c r="C573" s="136"/>
      <c r="D573" s="15" t="s">
        <v>23</v>
      </c>
      <c r="E573" s="64">
        <f t="shared" ref="E573:F574" si="60">E576+E579</f>
        <v>0</v>
      </c>
      <c r="F573" s="64">
        <f t="shared" si="60"/>
        <v>0</v>
      </c>
      <c r="G573" s="120"/>
      <c r="H573" s="123"/>
      <c r="I573" s="123"/>
      <c r="J573" s="120"/>
    </row>
    <row r="574" spans="1:10" ht="15.75" customHeight="1">
      <c r="A574" s="155"/>
      <c r="B574" s="153"/>
      <c r="C574" s="136"/>
      <c r="D574" s="15" t="s">
        <v>21</v>
      </c>
      <c r="E574" s="64">
        <f t="shared" si="60"/>
        <v>0</v>
      </c>
      <c r="F574" s="64">
        <f t="shared" si="60"/>
        <v>0</v>
      </c>
      <c r="G574" s="120"/>
      <c r="H574" s="123"/>
      <c r="I574" s="123"/>
      <c r="J574" s="120"/>
    </row>
    <row r="575" spans="1:10" ht="15.75" customHeight="1">
      <c r="A575" s="155"/>
      <c r="B575" s="151" t="s">
        <v>165</v>
      </c>
      <c r="C575" s="136"/>
      <c r="D575" s="15" t="s">
        <v>61</v>
      </c>
      <c r="E575" s="64">
        <f t="shared" ref="E575:F575" si="61">E576+E577</f>
        <v>0</v>
      </c>
      <c r="F575" s="64">
        <f t="shared" si="61"/>
        <v>0</v>
      </c>
      <c r="G575" s="120"/>
      <c r="H575" s="123"/>
      <c r="I575" s="123"/>
      <c r="J575" s="120"/>
    </row>
    <row r="576" spans="1:10" ht="15.75" customHeight="1">
      <c r="A576" s="155"/>
      <c r="B576" s="151"/>
      <c r="C576" s="136"/>
      <c r="D576" s="15" t="s">
        <v>23</v>
      </c>
      <c r="E576" s="64">
        <v>0</v>
      </c>
      <c r="F576" s="64">
        <v>0</v>
      </c>
      <c r="G576" s="120"/>
      <c r="H576" s="123"/>
      <c r="I576" s="123"/>
      <c r="J576" s="120"/>
    </row>
    <row r="577" spans="1:10" ht="15.75" customHeight="1">
      <c r="A577" s="155"/>
      <c r="B577" s="151"/>
      <c r="C577" s="136"/>
      <c r="D577" s="15" t="s">
        <v>21</v>
      </c>
      <c r="E577" s="64">
        <v>0</v>
      </c>
      <c r="F577" s="64">
        <v>0</v>
      </c>
      <c r="G577" s="120"/>
      <c r="H577" s="123"/>
      <c r="I577" s="123"/>
      <c r="J577" s="120"/>
    </row>
    <row r="578" spans="1:10" ht="15.75" customHeight="1">
      <c r="A578" s="155"/>
      <c r="B578" s="151" t="s">
        <v>94</v>
      </c>
      <c r="C578" s="136"/>
      <c r="D578" s="15" t="s">
        <v>61</v>
      </c>
      <c r="E578" s="64">
        <f t="shared" ref="E578:F578" si="62">E579+E580</f>
        <v>0</v>
      </c>
      <c r="F578" s="64">
        <f t="shared" si="62"/>
        <v>0</v>
      </c>
      <c r="G578" s="120"/>
      <c r="H578" s="123"/>
      <c r="I578" s="123"/>
      <c r="J578" s="120"/>
    </row>
    <row r="579" spans="1:10" ht="15.75" customHeight="1">
      <c r="A579" s="155"/>
      <c r="B579" s="151"/>
      <c r="C579" s="136"/>
      <c r="D579" s="15" t="s">
        <v>23</v>
      </c>
      <c r="E579" s="64">
        <v>0</v>
      </c>
      <c r="F579" s="64">
        <v>0</v>
      </c>
      <c r="G579" s="120"/>
      <c r="H579" s="123"/>
      <c r="I579" s="123"/>
      <c r="J579" s="120"/>
    </row>
    <row r="580" spans="1:10" ht="15.75" customHeight="1">
      <c r="A580" s="156"/>
      <c r="B580" s="151"/>
      <c r="C580" s="137"/>
      <c r="D580" s="15" t="s">
        <v>21</v>
      </c>
      <c r="E580" s="64">
        <v>0</v>
      </c>
      <c r="F580" s="64">
        <v>0</v>
      </c>
      <c r="G580" s="121"/>
      <c r="H580" s="124"/>
      <c r="I580" s="124"/>
      <c r="J580" s="121"/>
    </row>
    <row r="581" spans="1:10" ht="15.75">
      <c r="A581" s="152" t="s">
        <v>14</v>
      </c>
      <c r="B581" s="153" t="s">
        <v>67</v>
      </c>
      <c r="C581" s="135" t="s">
        <v>24</v>
      </c>
      <c r="D581" s="20" t="s">
        <v>61</v>
      </c>
      <c r="E581" s="13">
        <f>E582+E583</f>
        <v>44731.928</v>
      </c>
      <c r="F581" s="13">
        <f>F582+F583</f>
        <v>43698.243000000002</v>
      </c>
      <c r="G581" s="122" t="s">
        <v>0</v>
      </c>
      <c r="H581" s="122" t="s">
        <v>0</v>
      </c>
      <c r="I581" s="122" t="s">
        <v>0</v>
      </c>
      <c r="J581" s="125"/>
    </row>
    <row r="582" spans="1:10" ht="45">
      <c r="A582" s="152"/>
      <c r="B582" s="153"/>
      <c r="C582" s="136"/>
      <c r="D582" s="1" t="s">
        <v>59</v>
      </c>
      <c r="E582" s="14">
        <f>E585+E588</f>
        <v>38850.699999999997</v>
      </c>
      <c r="F582" s="14">
        <f>F585+F588</f>
        <v>37817.048999999999</v>
      </c>
      <c r="G582" s="123"/>
      <c r="H582" s="123"/>
      <c r="I582" s="123"/>
      <c r="J582" s="126"/>
    </row>
    <row r="583" spans="1:10" ht="45">
      <c r="A583" s="152"/>
      <c r="B583" s="153"/>
      <c r="C583" s="136"/>
      <c r="D583" s="1" t="s">
        <v>57</v>
      </c>
      <c r="E583" s="14">
        <f>E586+E589</f>
        <v>5881.2279999999992</v>
      </c>
      <c r="F583" s="14">
        <f>F586+F589</f>
        <v>5881.1939999999995</v>
      </c>
      <c r="G583" s="123"/>
      <c r="H583" s="123"/>
      <c r="I583" s="123"/>
      <c r="J583" s="126"/>
    </row>
    <row r="584" spans="1:10" ht="15.75" customHeight="1">
      <c r="A584" s="152"/>
      <c r="B584" s="151" t="s">
        <v>165</v>
      </c>
      <c r="C584" s="136"/>
      <c r="D584" s="15" t="s">
        <v>61</v>
      </c>
      <c r="E584" s="14">
        <f>E585+E586</f>
        <v>35051.699999999997</v>
      </c>
      <c r="F584" s="14">
        <f>F585+F586</f>
        <v>34166.353999999999</v>
      </c>
      <c r="G584" s="123"/>
      <c r="H584" s="123"/>
      <c r="I584" s="123"/>
      <c r="J584" s="126"/>
    </row>
    <row r="585" spans="1:10" ht="15.75" customHeight="1">
      <c r="A585" s="152"/>
      <c r="B585" s="151"/>
      <c r="C585" s="136"/>
      <c r="D585" s="15" t="s">
        <v>23</v>
      </c>
      <c r="E585" s="14">
        <f>E591</f>
        <v>30161.3</v>
      </c>
      <c r="F585" s="14">
        <f>F591</f>
        <v>29275.988000000001</v>
      </c>
      <c r="G585" s="123"/>
      <c r="H585" s="123"/>
      <c r="I585" s="123"/>
      <c r="J585" s="126"/>
    </row>
    <row r="586" spans="1:10" ht="15.75" customHeight="1">
      <c r="A586" s="152"/>
      <c r="B586" s="151"/>
      <c r="C586" s="136"/>
      <c r="D586" s="15" t="s">
        <v>21</v>
      </c>
      <c r="E586" s="14">
        <f>E592</f>
        <v>4890.3999999999996</v>
      </c>
      <c r="F586" s="14">
        <f>F592</f>
        <v>4890.366</v>
      </c>
      <c r="G586" s="123"/>
      <c r="H586" s="123"/>
      <c r="I586" s="123"/>
      <c r="J586" s="126"/>
    </row>
    <row r="587" spans="1:10" ht="15.75" customHeight="1">
      <c r="A587" s="152"/>
      <c r="B587" s="151" t="s">
        <v>11</v>
      </c>
      <c r="C587" s="136"/>
      <c r="D587" s="15" t="s">
        <v>61</v>
      </c>
      <c r="E587" s="14">
        <f>E588+E589</f>
        <v>9680.2279999999992</v>
      </c>
      <c r="F587" s="14">
        <f>F588+F589</f>
        <v>9531.8889999999992</v>
      </c>
      <c r="G587" s="123"/>
      <c r="H587" s="123"/>
      <c r="I587" s="123"/>
      <c r="J587" s="126"/>
    </row>
    <row r="588" spans="1:10" ht="15.75" customHeight="1">
      <c r="A588" s="152"/>
      <c r="B588" s="151"/>
      <c r="C588" s="136"/>
      <c r="D588" s="15" t="s">
        <v>23</v>
      </c>
      <c r="E588" s="14">
        <f>E594</f>
        <v>8689.4</v>
      </c>
      <c r="F588" s="14">
        <f>F594</f>
        <v>8541.0609999999997</v>
      </c>
      <c r="G588" s="123"/>
      <c r="H588" s="123"/>
      <c r="I588" s="123"/>
      <c r="J588" s="126"/>
    </row>
    <row r="589" spans="1:10" ht="15.75" customHeight="1">
      <c r="A589" s="152"/>
      <c r="B589" s="151"/>
      <c r="C589" s="137"/>
      <c r="D589" s="15" t="s">
        <v>21</v>
      </c>
      <c r="E589" s="14">
        <f>E595</f>
        <v>990.82799999999997</v>
      </c>
      <c r="F589" s="14">
        <f>F595</f>
        <v>990.82799999999997</v>
      </c>
      <c r="G589" s="124"/>
      <c r="H589" s="124"/>
      <c r="I589" s="124"/>
      <c r="J589" s="127"/>
    </row>
    <row r="590" spans="1:10" ht="15.75" customHeight="1">
      <c r="A590" s="150" t="s">
        <v>177</v>
      </c>
      <c r="B590" s="151" t="s">
        <v>6</v>
      </c>
      <c r="C590" s="138" t="s">
        <v>24</v>
      </c>
      <c r="D590" s="15" t="s">
        <v>61</v>
      </c>
      <c r="E590" s="14">
        <f>E591+E592</f>
        <v>35051.699999999997</v>
      </c>
      <c r="F590" s="14">
        <f>F591+F592</f>
        <v>34166.353999999999</v>
      </c>
      <c r="G590" s="119" t="s">
        <v>12</v>
      </c>
      <c r="H590" s="122">
        <v>1</v>
      </c>
      <c r="I590" s="122">
        <v>1</v>
      </c>
      <c r="J590" s="125"/>
    </row>
    <row r="591" spans="1:10" ht="15.75" customHeight="1">
      <c r="A591" s="150"/>
      <c r="B591" s="151"/>
      <c r="C591" s="139"/>
      <c r="D591" s="15" t="s">
        <v>23</v>
      </c>
      <c r="E591" s="14">
        <v>30161.3</v>
      </c>
      <c r="F591" s="31">
        <v>29275.988000000001</v>
      </c>
      <c r="G591" s="120"/>
      <c r="H591" s="123"/>
      <c r="I591" s="123"/>
      <c r="J591" s="126"/>
    </row>
    <row r="592" spans="1:10" ht="23.25" customHeight="1">
      <c r="A592" s="150"/>
      <c r="B592" s="151"/>
      <c r="C592" s="139"/>
      <c r="D592" s="15" t="s">
        <v>21</v>
      </c>
      <c r="E592" s="14">
        <v>4890.3999999999996</v>
      </c>
      <c r="F592" s="14">
        <v>4890.366</v>
      </c>
      <c r="G592" s="120"/>
      <c r="H592" s="123"/>
      <c r="I592" s="123"/>
      <c r="J592" s="126"/>
    </row>
    <row r="593" spans="1:11" ht="15.75" customHeight="1">
      <c r="A593" s="150" t="s">
        <v>178</v>
      </c>
      <c r="B593" s="151" t="s">
        <v>11</v>
      </c>
      <c r="C593" s="139"/>
      <c r="D593" s="15" t="s">
        <v>61</v>
      </c>
      <c r="E593" s="14">
        <f>E594+E595</f>
        <v>9680.2279999999992</v>
      </c>
      <c r="F593" s="14">
        <f>F594+F595</f>
        <v>9531.8889999999992</v>
      </c>
      <c r="G593" s="120"/>
      <c r="H593" s="123"/>
      <c r="I593" s="123"/>
      <c r="J593" s="126"/>
    </row>
    <row r="594" spans="1:11" ht="15.75" customHeight="1">
      <c r="A594" s="150"/>
      <c r="B594" s="151"/>
      <c r="C594" s="139"/>
      <c r="D594" s="15" t="s">
        <v>23</v>
      </c>
      <c r="E594" s="14">
        <v>8689.4</v>
      </c>
      <c r="F594" s="14">
        <v>8541.0609999999997</v>
      </c>
      <c r="G594" s="120"/>
      <c r="H594" s="123"/>
      <c r="I594" s="123"/>
      <c r="J594" s="126"/>
    </row>
    <row r="595" spans="1:11" ht="15.75" customHeight="1">
      <c r="A595" s="150"/>
      <c r="B595" s="151"/>
      <c r="C595" s="140"/>
      <c r="D595" s="15" t="s">
        <v>21</v>
      </c>
      <c r="E595" s="14">
        <v>990.82799999999997</v>
      </c>
      <c r="F595" s="14">
        <v>990.82799999999997</v>
      </c>
      <c r="G595" s="121"/>
      <c r="H595" s="124"/>
      <c r="I595" s="124"/>
      <c r="J595" s="127"/>
    </row>
    <row r="598" spans="1:11">
      <c r="A598" s="4"/>
      <c r="C598" s="7"/>
      <c r="D598" s="4"/>
      <c r="H598" s="5"/>
      <c r="I598" s="5"/>
      <c r="J598" s="4"/>
      <c r="K598" s="5"/>
    </row>
    <row r="599" spans="1:11" ht="47.25" customHeight="1">
      <c r="A599" s="4"/>
      <c r="B599" s="116" t="s">
        <v>208</v>
      </c>
      <c r="C599" s="116"/>
      <c r="D599" s="6"/>
      <c r="E599" s="2" t="s">
        <v>209</v>
      </c>
      <c r="H599" s="5"/>
      <c r="I599" s="5"/>
      <c r="J599" s="4"/>
      <c r="K599" s="5"/>
    </row>
    <row r="600" spans="1:11">
      <c r="A600" s="4"/>
      <c r="D600" s="12"/>
      <c r="H600" s="5"/>
      <c r="I600" s="5"/>
      <c r="J600" s="4"/>
      <c r="K600" s="5"/>
    </row>
    <row r="601" spans="1:11">
      <c r="A601" s="4"/>
      <c r="C601" s="7"/>
      <c r="D601" s="4"/>
      <c r="H601" s="5"/>
      <c r="I601" s="5"/>
      <c r="J601" s="4"/>
      <c r="K601" s="5"/>
    </row>
    <row r="602" spans="1:11">
      <c r="A602" s="4"/>
      <c r="B602" s="2" t="s">
        <v>205</v>
      </c>
      <c r="C602" s="50"/>
      <c r="D602" s="4" t="s">
        <v>25</v>
      </c>
      <c r="H602" s="5"/>
      <c r="I602" s="5"/>
      <c r="J602" s="4"/>
      <c r="K602" s="5"/>
    </row>
    <row r="603" spans="1:11">
      <c r="A603" s="4"/>
      <c r="C603" s="7"/>
      <c r="D603" s="4"/>
      <c r="H603" s="5"/>
      <c r="I603" s="5"/>
      <c r="J603" s="4"/>
      <c r="K603" s="5"/>
    </row>
    <row r="604" spans="1:11">
      <c r="A604" s="4"/>
      <c r="C604" s="7"/>
      <c r="D604" s="4"/>
      <c r="H604" s="5"/>
      <c r="I604" s="5"/>
      <c r="J604" s="4"/>
      <c r="K604" s="5"/>
    </row>
    <row r="605" spans="1:11">
      <c r="A605" s="4"/>
      <c r="B605" s="2" t="s">
        <v>16</v>
      </c>
      <c r="C605" s="7"/>
      <c r="D605" s="4"/>
      <c r="H605" s="5"/>
      <c r="I605" s="5"/>
      <c r="J605" s="4"/>
      <c r="K605" s="5"/>
    </row>
    <row r="606" spans="1:11" ht="44.25" customHeight="1">
      <c r="A606" s="4"/>
      <c r="B606" s="116" t="s">
        <v>206</v>
      </c>
      <c r="C606" s="116"/>
      <c r="D606" s="51"/>
      <c r="E606" s="35" t="s">
        <v>207</v>
      </c>
      <c r="H606" s="5"/>
      <c r="I606" s="5"/>
      <c r="J606" s="4"/>
      <c r="K606" s="5"/>
    </row>
    <row r="607" spans="1:11">
      <c r="A607" s="4"/>
      <c r="B607" s="48"/>
      <c r="C607" s="48"/>
      <c r="D607" s="52"/>
      <c r="E607" s="35"/>
      <c r="H607" s="5"/>
      <c r="I607" s="5"/>
      <c r="J607" s="4"/>
      <c r="K607" s="5"/>
    </row>
    <row r="608" spans="1:11">
      <c r="A608" s="4"/>
      <c r="B608" s="48"/>
      <c r="C608" s="48"/>
      <c r="D608" s="52"/>
      <c r="E608" s="35"/>
      <c r="H608" s="5"/>
      <c r="I608" s="5"/>
      <c r="J608" s="4"/>
      <c r="K608" s="5"/>
    </row>
    <row r="609" spans="1:11">
      <c r="A609" s="4"/>
      <c r="B609" s="48"/>
      <c r="C609" s="48"/>
      <c r="D609" s="52"/>
      <c r="E609" s="35"/>
      <c r="H609" s="5"/>
      <c r="I609" s="5"/>
      <c r="J609" s="4"/>
      <c r="K609" s="5"/>
    </row>
    <row r="610" spans="1:11">
      <c r="A610" s="4"/>
      <c r="B610" s="53" t="s">
        <v>17</v>
      </c>
      <c r="C610" s="7"/>
      <c r="D610" s="4"/>
      <c r="H610" s="5"/>
      <c r="I610" s="5"/>
      <c r="J610" s="4"/>
      <c r="K610" s="5"/>
    </row>
    <row r="611" spans="1:11">
      <c r="A611" s="4"/>
      <c r="C611" s="7"/>
      <c r="D611" s="4"/>
      <c r="H611" s="5"/>
      <c r="I611" s="5"/>
      <c r="J611" s="4"/>
      <c r="K611" s="5"/>
    </row>
    <row r="612" spans="1:11">
      <c r="A612" s="4"/>
      <c r="C612" s="7"/>
      <c r="D612" s="4"/>
      <c r="H612" s="5"/>
      <c r="I612" s="5"/>
      <c r="J612" s="4"/>
      <c r="K612" s="5"/>
    </row>
    <row r="613" spans="1:11">
      <c r="A613" s="4"/>
      <c r="C613" s="7"/>
      <c r="D613" s="4"/>
      <c r="H613" s="5"/>
      <c r="I613" s="5"/>
      <c r="J613" s="4"/>
      <c r="K613" s="5"/>
    </row>
    <row r="614" spans="1:11">
      <c r="A614" s="4"/>
      <c r="C614" s="7"/>
      <c r="D614" s="4"/>
      <c r="H614" s="5"/>
      <c r="I614" s="5"/>
      <c r="J614" s="4"/>
      <c r="K614" s="5"/>
    </row>
    <row r="615" spans="1:11">
      <c r="A615" s="4"/>
      <c r="C615" s="7"/>
      <c r="D615" s="4"/>
      <c r="H615" s="5"/>
      <c r="I615" s="5"/>
      <c r="J615" s="4"/>
      <c r="K615" s="5"/>
    </row>
    <row r="616" spans="1:11">
      <c r="A616" s="4"/>
      <c r="C616" s="7"/>
      <c r="D616" s="4"/>
      <c r="H616" s="5"/>
      <c r="I616" s="5"/>
      <c r="J616" s="4"/>
      <c r="K616" s="5"/>
    </row>
  </sheetData>
  <mergeCells count="593">
    <mergeCell ref="C68:C72"/>
    <mergeCell ref="C73:C77"/>
    <mergeCell ref="C108:C112"/>
    <mergeCell ref="C113:C117"/>
    <mergeCell ref="C118:C122"/>
    <mergeCell ref="A443:A445"/>
    <mergeCell ref="B443:B445"/>
    <mergeCell ref="J443:J445"/>
    <mergeCell ref="A446:A448"/>
    <mergeCell ref="B446:B448"/>
    <mergeCell ref="J446:J448"/>
    <mergeCell ref="A268:A270"/>
    <mergeCell ref="B268:B270"/>
    <mergeCell ref="C268:C270"/>
    <mergeCell ref="A433:A436"/>
    <mergeCell ref="B433:B436"/>
    <mergeCell ref="J433:J436"/>
    <mergeCell ref="B400:B403"/>
    <mergeCell ref="B412:B415"/>
    <mergeCell ref="A430:A432"/>
    <mergeCell ref="B430:B432"/>
    <mergeCell ref="J427:J429"/>
    <mergeCell ref="J430:J432"/>
    <mergeCell ref="G400:G403"/>
    <mergeCell ref="A437:A439"/>
    <mergeCell ref="B437:B439"/>
    <mergeCell ref="J437:J439"/>
    <mergeCell ref="A440:A442"/>
    <mergeCell ref="B440:B442"/>
    <mergeCell ref="J440:J442"/>
    <mergeCell ref="G38:G42"/>
    <mergeCell ref="H38:H42"/>
    <mergeCell ref="I38:I42"/>
    <mergeCell ref="J38:J42"/>
    <mergeCell ref="B404:B407"/>
    <mergeCell ref="C404:C407"/>
    <mergeCell ref="G404:G407"/>
    <mergeCell ref="H404:H407"/>
    <mergeCell ref="I404:I407"/>
    <mergeCell ref="J404:J407"/>
    <mergeCell ref="B408:B411"/>
    <mergeCell ref="C408:C411"/>
    <mergeCell ref="G408:G411"/>
    <mergeCell ref="H408:H411"/>
    <mergeCell ref="I408:I411"/>
    <mergeCell ref="J408:J411"/>
    <mergeCell ref="C58:C62"/>
    <mergeCell ref="C63:C67"/>
    <mergeCell ref="A5:A6"/>
    <mergeCell ref="B5:B6"/>
    <mergeCell ref="D5:D6"/>
    <mergeCell ref="A8:A12"/>
    <mergeCell ref="B8:B12"/>
    <mergeCell ref="A48:A52"/>
    <mergeCell ref="B48:B52"/>
    <mergeCell ref="A53:A57"/>
    <mergeCell ref="B53:B57"/>
    <mergeCell ref="C48:C52"/>
    <mergeCell ref="C53:C57"/>
    <mergeCell ref="B38:B42"/>
    <mergeCell ref="C38:C42"/>
    <mergeCell ref="A58:A62"/>
    <mergeCell ref="B58:B62"/>
    <mergeCell ref="B13:B17"/>
    <mergeCell ref="B18:B22"/>
    <mergeCell ref="B23:B27"/>
    <mergeCell ref="B28:B32"/>
    <mergeCell ref="B33:B37"/>
    <mergeCell ref="A43:A47"/>
    <mergeCell ref="B44:B47"/>
    <mergeCell ref="A78:A82"/>
    <mergeCell ref="B78:B82"/>
    <mergeCell ref="A83:A87"/>
    <mergeCell ref="B83:B87"/>
    <mergeCell ref="A88:A92"/>
    <mergeCell ref="B88:B92"/>
    <mergeCell ref="A63:A67"/>
    <mergeCell ref="B63:B67"/>
    <mergeCell ref="A68:A72"/>
    <mergeCell ref="B68:B72"/>
    <mergeCell ref="A73:A77"/>
    <mergeCell ref="B73:B77"/>
    <mergeCell ref="A108:A112"/>
    <mergeCell ref="B108:B112"/>
    <mergeCell ref="A113:A117"/>
    <mergeCell ref="B113:B117"/>
    <mergeCell ref="A118:A122"/>
    <mergeCell ref="B118:B122"/>
    <mergeCell ref="A93:A97"/>
    <mergeCell ref="B93:B97"/>
    <mergeCell ref="A98:A102"/>
    <mergeCell ref="B98:B102"/>
    <mergeCell ref="A103:A107"/>
    <mergeCell ref="B103:B107"/>
    <mergeCell ref="A153:A167"/>
    <mergeCell ref="B153:B157"/>
    <mergeCell ref="B158:B162"/>
    <mergeCell ref="B163:B167"/>
    <mergeCell ref="A168:A176"/>
    <mergeCell ref="B168:B170"/>
    <mergeCell ref="B171:B173"/>
    <mergeCell ref="B174:B176"/>
    <mergeCell ref="A123:A127"/>
    <mergeCell ref="B123:B127"/>
    <mergeCell ref="A128:A132"/>
    <mergeCell ref="B128:B132"/>
    <mergeCell ref="A133:A152"/>
    <mergeCell ref="B133:B137"/>
    <mergeCell ref="B138:B142"/>
    <mergeCell ref="B148:B152"/>
    <mergeCell ref="B143:B147"/>
    <mergeCell ref="A190:A198"/>
    <mergeCell ref="B190:B192"/>
    <mergeCell ref="B193:B195"/>
    <mergeCell ref="B196:B198"/>
    <mergeCell ref="A199:A207"/>
    <mergeCell ref="B199:B201"/>
    <mergeCell ref="B202:B204"/>
    <mergeCell ref="B205:B207"/>
    <mergeCell ref="A177:A185"/>
    <mergeCell ref="B177:B179"/>
    <mergeCell ref="B180:B182"/>
    <mergeCell ref="B183:B185"/>
    <mergeCell ref="A186:A189"/>
    <mergeCell ref="B186:B187"/>
    <mergeCell ref="A226:A228"/>
    <mergeCell ref="B226:B228"/>
    <mergeCell ref="A229:A237"/>
    <mergeCell ref="B229:B231"/>
    <mergeCell ref="B232:B234"/>
    <mergeCell ref="B235:B237"/>
    <mergeCell ref="A208:A216"/>
    <mergeCell ref="B208:B210"/>
    <mergeCell ref="B211:B213"/>
    <mergeCell ref="B214:B216"/>
    <mergeCell ref="A217:A225"/>
    <mergeCell ref="B217:B219"/>
    <mergeCell ref="B220:B222"/>
    <mergeCell ref="B223:B225"/>
    <mergeCell ref="A256:A267"/>
    <mergeCell ref="B256:B259"/>
    <mergeCell ref="B260:B263"/>
    <mergeCell ref="B264:B267"/>
    <mergeCell ref="A271:A273"/>
    <mergeCell ref="B271:B273"/>
    <mergeCell ref="A238:A246"/>
    <mergeCell ref="B238:B240"/>
    <mergeCell ref="B241:B243"/>
    <mergeCell ref="B244:B246"/>
    <mergeCell ref="A247:A255"/>
    <mergeCell ref="B247:B249"/>
    <mergeCell ref="B250:B252"/>
    <mergeCell ref="B253:B255"/>
    <mergeCell ref="A302:A303"/>
    <mergeCell ref="A309:A317"/>
    <mergeCell ref="B309:B311"/>
    <mergeCell ref="B312:B314"/>
    <mergeCell ref="B315:B317"/>
    <mergeCell ref="A318:A319"/>
    <mergeCell ref="B318:B319"/>
    <mergeCell ref="A282:A290"/>
    <mergeCell ref="B282:B284"/>
    <mergeCell ref="B285:B287"/>
    <mergeCell ref="B288:B290"/>
    <mergeCell ref="A292:A293"/>
    <mergeCell ref="A300:A301"/>
    <mergeCell ref="A298:A299"/>
    <mergeCell ref="A304:A305"/>
    <mergeCell ref="A340:A345"/>
    <mergeCell ref="B340:B342"/>
    <mergeCell ref="B343:B345"/>
    <mergeCell ref="A346:A351"/>
    <mergeCell ref="B346:B348"/>
    <mergeCell ref="A363:A365"/>
    <mergeCell ref="B363:B365"/>
    <mergeCell ref="A320:A321"/>
    <mergeCell ref="B320:B321"/>
    <mergeCell ref="A322:A323"/>
    <mergeCell ref="B322:B323"/>
    <mergeCell ref="A324:A325"/>
    <mergeCell ref="A326:A334"/>
    <mergeCell ref="B326:B328"/>
    <mergeCell ref="B329:B331"/>
    <mergeCell ref="B332:B334"/>
    <mergeCell ref="A366:A380"/>
    <mergeCell ref="A389:A394"/>
    <mergeCell ref="B389:B391"/>
    <mergeCell ref="B392:B394"/>
    <mergeCell ref="A395:A396"/>
    <mergeCell ref="A397:A399"/>
    <mergeCell ref="B397:B399"/>
    <mergeCell ref="A427:A429"/>
    <mergeCell ref="B427:B429"/>
    <mergeCell ref="A400:A411"/>
    <mergeCell ref="B416:B419"/>
    <mergeCell ref="A412:A419"/>
    <mergeCell ref="A425:A426"/>
    <mergeCell ref="B425:B426"/>
    <mergeCell ref="A423:A424"/>
    <mergeCell ref="B423:B424"/>
    <mergeCell ref="A452:A466"/>
    <mergeCell ref="B452:B454"/>
    <mergeCell ref="B455:B457"/>
    <mergeCell ref="B461:B463"/>
    <mergeCell ref="B464:B466"/>
    <mergeCell ref="A449:A451"/>
    <mergeCell ref="B449:B451"/>
    <mergeCell ref="B458:B460"/>
    <mergeCell ref="A467:A478"/>
    <mergeCell ref="B467:B469"/>
    <mergeCell ref="B470:B472"/>
    <mergeCell ref="B473:B475"/>
    <mergeCell ref="B476:B478"/>
    <mergeCell ref="A479:A493"/>
    <mergeCell ref="B479:B481"/>
    <mergeCell ref="B482:B484"/>
    <mergeCell ref="B488:B490"/>
    <mergeCell ref="B491:B493"/>
    <mergeCell ref="B485:B487"/>
    <mergeCell ref="A494:A505"/>
    <mergeCell ref="B494:B496"/>
    <mergeCell ref="B497:B499"/>
    <mergeCell ref="B500:B502"/>
    <mergeCell ref="B503:B505"/>
    <mergeCell ref="A506:A517"/>
    <mergeCell ref="B506:B508"/>
    <mergeCell ref="B509:B511"/>
    <mergeCell ref="B512:B514"/>
    <mergeCell ref="B515:B517"/>
    <mergeCell ref="B545:B547"/>
    <mergeCell ref="B548:B550"/>
    <mergeCell ref="B551:B553"/>
    <mergeCell ref="A554:A562"/>
    <mergeCell ref="B554:B556"/>
    <mergeCell ref="B557:B559"/>
    <mergeCell ref="B560:B562"/>
    <mergeCell ref="A518:A529"/>
    <mergeCell ref="B518:B520"/>
    <mergeCell ref="B521:B523"/>
    <mergeCell ref="B524:B526"/>
    <mergeCell ref="B527:B529"/>
    <mergeCell ref="A530:A544"/>
    <mergeCell ref="B530:B532"/>
    <mergeCell ref="B533:B535"/>
    <mergeCell ref="B539:B541"/>
    <mergeCell ref="B542:B544"/>
    <mergeCell ref="B536:B538"/>
    <mergeCell ref="A593:A595"/>
    <mergeCell ref="B593:B595"/>
    <mergeCell ref="C5:C6"/>
    <mergeCell ref="E5:E6"/>
    <mergeCell ref="F5:F6"/>
    <mergeCell ref="G5:G6"/>
    <mergeCell ref="C23:C27"/>
    <mergeCell ref="C28:C32"/>
    <mergeCell ref="C33:C37"/>
    <mergeCell ref="A581:A589"/>
    <mergeCell ref="B581:B583"/>
    <mergeCell ref="B584:B586"/>
    <mergeCell ref="B587:B589"/>
    <mergeCell ref="A590:A592"/>
    <mergeCell ref="B590:B592"/>
    <mergeCell ref="A563:A571"/>
    <mergeCell ref="B563:B565"/>
    <mergeCell ref="B566:B568"/>
    <mergeCell ref="B569:B571"/>
    <mergeCell ref="A572:A580"/>
    <mergeCell ref="B572:B574"/>
    <mergeCell ref="B575:B577"/>
    <mergeCell ref="B578:B580"/>
    <mergeCell ref="A545:A553"/>
    <mergeCell ref="H5:H6"/>
    <mergeCell ref="I5:I6"/>
    <mergeCell ref="J5:J6"/>
    <mergeCell ref="C8:C12"/>
    <mergeCell ref="C13:C17"/>
    <mergeCell ref="C18:C22"/>
    <mergeCell ref="H8:H12"/>
    <mergeCell ref="I8:I12"/>
    <mergeCell ref="J8:J12"/>
    <mergeCell ref="H13:H17"/>
    <mergeCell ref="G33:G37"/>
    <mergeCell ref="G28:G32"/>
    <mergeCell ref="G23:G27"/>
    <mergeCell ref="G18:G22"/>
    <mergeCell ref="G13:G17"/>
    <mergeCell ref="G8:G12"/>
    <mergeCell ref="H28:H32"/>
    <mergeCell ref="I28:I32"/>
    <mergeCell ref="J28:J32"/>
    <mergeCell ref="H33:H37"/>
    <mergeCell ref="I33:I37"/>
    <mergeCell ref="J33:J37"/>
    <mergeCell ref="I13:I17"/>
    <mergeCell ref="J13:J17"/>
    <mergeCell ref="H18:H22"/>
    <mergeCell ref="I18:I22"/>
    <mergeCell ref="J18:J22"/>
    <mergeCell ref="H23:H27"/>
    <mergeCell ref="I23:I27"/>
    <mergeCell ref="J23:J27"/>
    <mergeCell ref="C123:C127"/>
    <mergeCell ref="C128:C132"/>
    <mergeCell ref="C78:C82"/>
    <mergeCell ref="C83:C87"/>
    <mergeCell ref="C88:C92"/>
    <mergeCell ref="C93:C97"/>
    <mergeCell ref="C98:C102"/>
    <mergeCell ref="C103:C107"/>
    <mergeCell ref="C158:C162"/>
    <mergeCell ref="C163:C167"/>
    <mergeCell ref="C168:C176"/>
    <mergeCell ref="C177:C185"/>
    <mergeCell ref="C186:C189"/>
    <mergeCell ref="C190:C198"/>
    <mergeCell ref="C148:C152"/>
    <mergeCell ref="C138:C142"/>
    <mergeCell ref="C133:C137"/>
    <mergeCell ref="C153:C157"/>
    <mergeCell ref="C143:C147"/>
    <mergeCell ref="C247:C255"/>
    <mergeCell ref="C256:C267"/>
    <mergeCell ref="C271:C273"/>
    <mergeCell ref="C282:C290"/>
    <mergeCell ref="C292:C293"/>
    <mergeCell ref="C300:C301"/>
    <mergeCell ref="C199:C207"/>
    <mergeCell ref="C208:C216"/>
    <mergeCell ref="C217:C225"/>
    <mergeCell ref="C226:C228"/>
    <mergeCell ref="C229:C237"/>
    <mergeCell ref="C238:C246"/>
    <mergeCell ref="C363:C365"/>
    <mergeCell ref="C366:C380"/>
    <mergeCell ref="C389:C394"/>
    <mergeCell ref="C395:C399"/>
    <mergeCell ref="C400:C403"/>
    <mergeCell ref="C302:C303"/>
    <mergeCell ref="C309:C317"/>
    <mergeCell ref="C318:C325"/>
    <mergeCell ref="C326:C334"/>
    <mergeCell ref="C340:C345"/>
    <mergeCell ref="C346:C351"/>
    <mergeCell ref="C581:C589"/>
    <mergeCell ref="C590:C595"/>
    <mergeCell ref="G48:G52"/>
    <mergeCell ref="G53:G57"/>
    <mergeCell ref="C43:C47"/>
    <mergeCell ref="G43:G47"/>
    <mergeCell ref="C518:C529"/>
    <mergeCell ref="C530:C544"/>
    <mergeCell ref="C545:C553"/>
    <mergeCell ref="C554:C562"/>
    <mergeCell ref="C563:C571"/>
    <mergeCell ref="C572:C580"/>
    <mergeCell ref="C412:C432"/>
    <mergeCell ref="C452:C466"/>
    <mergeCell ref="C467:C478"/>
    <mergeCell ref="C479:C493"/>
    <mergeCell ref="C494:C505"/>
    <mergeCell ref="C506:C517"/>
    <mergeCell ref="G123:G127"/>
    <mergeCell ref="G128:G132"/>
    <mergeCell ref="G103:G107"/>
    <mergeCell ref="G148:G152"/>
    <mergeCell ref="G363:G365"/>
    <mergeCell ref="G479:G493"/>
    <mergeCell ref="H53:H57"/>
    <mergeCell ref="I53:I57"/>
    <mergeCell ref="J53:J57"/>
    <mergeCell ref="I58:I62"/>
    <mergeCell ref="J58:J62"/>
    <mergeCell ref="H43:H47"/>
    <mergeCell ref="I43:I47"/>
    <mergeCell ref="J43:J47"/>
    <mergeCell ref="H48:H52"/>
    <mergeCell ref="I48:I52"/>
    <mergeCell ref="J48:J52"/>
    <mergeCell ref="H83:H87"/>
    <mergeCell ref="I83:I87"/>
    <mergeCell ref="J83:J87"/>
    <mergeCell ref="I78:I82"/>
    <mergeCell ref="J78:J82"/>
    <mergeCell ref="G83:G87"/>
    <mergeCell ref="I63:I67"/>
    <mergeCell ref="J63:J67"/>
    <mergeCell ref="I68:I72"/>
    <mergeCell ref="J68:J72"/>
    <mergeCell ref="I73:I77"/>
    <mergeCell ref="J73:J77"/>
    <mergeCell ref="H123:H127"/>
    <mergeCell ref="I123:I127"/>
    <mergeCell ref="J123:J127"/>
    <mergeCell ref="H128:H132"/>
    <mergeCell ref="I128:I132"/>
    <mergeCell ref="J128:J132"/>
    <mergeCell ref="H103:H107"/>
    <mergeCell ref="I103:I107"/>
    <mergeCell ref="J103:J107"/>
    <mergeCell ref="H148:H152"/>
    <mergeCell ref="I148:I152"/>
    <mergeCell ref="J148:J152"/>
    <mergeCell ref="G133:G137"/>
    <mergeCell ref="H133:H137"/>
    <mergeCell ref="I133:I137"/>
    <mergeCell ref="J133:J137"/>
    <mergeCell ref="G138:G142"/>
    <mergeCell ref="H138:H142"/>
    <mergeCell ref="I138:I142"/>
    <mergeCell ref="J138:J142"/>
    <mergeCell ref="G143:G147"/>
    <mergeCell ref="H143:H147"/>
    <mergeCell ref="I143:I147"/>
    <mergeCell ref="J143:J147"/>
    <mergeCell ref="H186:H189"/>
    <mergeCell ref="I186:I189"/>
    <mergeCell ref="J186:J189"/>
    <mergeCell ref="H190:H198"/>
    <mergeCell ref="I190:I198"/>
    <mergeCell ref="J190:J198"/>
    <mergeCell ref="G168:G189"/>
    <mergeCell ref="H168:H176"/>
    <mergeCell ref="I168:I176"/>
    <mergeCell ref="J168:J176"/>
    <mergeCell ref="H177:H185"/>
    <mergeCell ref="I177:I185"/>
    <mergeCell ref="J177:J185"/>
    <mergeCell ref="H217:H225"/>
    <mergeCell ref="I217:I225"/>
    <mergeCell ref="J217:J225"/>
    <mergeCell ref="H226:H228"/>
    <mergeCell ref="I226:I228"/>
    <mergeCell ref="J226:J228"/>
    <mergeCell ref="G190:G228"/>
    <mergeCell ref="H199:H207"/>
    <mergeCell ref="I199:I207"/>
    <mergeCell ref="J199:J207"/>
    <mergeCell ref="H208:H216"/>
    <mergeCell ref="I208:I216"/>
    <mergeCell ref="J208:J216"/>
    <mergeCell ref="H256:H267"/>
    <mergeCell ref="I256:I267"/>
    <mergeCell ref="J256:J267"/>
    <mergeCell ref="G229:G267"/>
    <mergeCell ref="H229:H237"/>
    <mergeCell ref="I229:I237"/>
    <mergeCell ref="J229:J237"/>
    <mergeCell ref="H238:H246"/>
    <mergeCell ref="I238:I246"/>
    <mergeCell ref="J238:J246"/>
    <mergeCell ref="H363:H365"/>
    <mergeCell ref="I363:I365"/>
    <mergeCell ref="J363:J365"/>
    <mergeCell ref="H366:H380"/>
    <mergeCell ref="I366:I380"/>
    <mergeCell ref="J366:J380"/>
    <mergeCell ref="G340:G345"/>
    <mergeCell ref="G346:G351"/>
    <mergeCell ref="H346:H351"/>
    <mergeCell ref="I346:I351"/>
    <mergeCell ref="J346:J351"/>
    <mergeCell ref="H343:H345"/>
    <mergeCell ref="I343:I345"/>
    <mergeCell ref="H340:H342"/>
    <mergeCell ref="I340:I342"/>
    <mergeCell ref="J340:J342"/>
    <mergeCell ref="G389:G394"/>
    <mergeCell ref="H389:H394"/>
    <mergeCell ref="I389:I394"/>
    <mergeCell ref="J389:J394"/>
    <mergeCell ref="I397:I399"/>
    <mergeCell ref="J397:J399"/>
    <mergeCell ref="H479:H493"/>
    <mergeCell ref="I479:I493"/>
    <mergeCell ref="J479:J493"/>
    <mergeCell ref="H416:H419"/>
    <mergeCell ref="I416:I419"/>
    <mergeCell ref="J416:J419"/>
    <mergeCell ref="I425:I426"/>
    <mergeCell ref="J449:J451"/>
    <mergeCell ref="H400:H403"/>
    <mergeCell ref="I400:I403"/>
    <mergeCell ref="J400:J403"/>
    <mergeCell ref="J425:J426"/>
    <mergeCell ref="H425:H426"/>
    <mergeCell ref="H494:H505"/>
    <mergeCell ref="I494:I505"/>
    <mergeCell ref="G452:G466"/>
    <mergeCell ref="H452:H466"/>
    <mergeCell ref="I452:I466"/>
    <mergeCell ref="J452:J466"/>
    <mergeCell ref="G467:G478"/>
    <mergeCell ref="H467:H478"/>
    <mergeCell ref="I467:I478"/>
    <mergeCell ref="J467:J478"/>
    <mergeCell ref="I530:I544"/>
    <mergeCell ref="G545:G553"/>
    <mergeCell ref="H545:H553"/>
    <mergeCell ref="I545:I553"/>
    <mergeCell ref="J545:J553"/>
    <mergeCell ref="H506:H517"/>
    <mergeCell ref="I506:I517"/>
    <mergeCell ref="H518:H529"/>
    <mergeCell ref="I518:I529"/>
    <mergeCell ref="G590:G595"/>
    <mergeCell ref="H590:H595"/>
    <mergeCell ref="I590:I595"/>
    <mergeCell ref="J590:J595"/>
    <mergeCell ref="G58:G82"/>
    <mergeCell ref="H58:H82"/>
    <mergeCell ref="G88:G102"/>
    <mergeCell ref="H88:H102"/>
    <mergeCell ref="I88:I102"/>
    <mergeCell ref="J88:J102"/>
    <mergeCell ref="H572:H580"/>
    <mergeCell ref="I572:I580"/>
    <mergeCell ref="G581:G589"/>
    <mergeCell ref="H581:H589"/>
    <mergeCell ref="I581:I589"/>
    <mergeCell ref="J581:J589"/>
    <mergeCell ref="G554:G580"/>
    <mergeCell ref="J563:J580"/>
    <mergeCell ref="H554:H562"/>
    <mergeCell ref="I554:I562"/>
    <mergeCell ref="J554:J562"/>
    <mergeCell ref="H563:H571"/>
    <mergeCell ref="I563:I571"/>
    <mergeCell ref="H530:H544"/>
    <mergeCell ref="G108:G122"/>
    <mergeCell ref="H108:H122"/>
    <mergeCell ref="I108:I122"/>
    <mergeCell ref="J108:J122"/>
    <mergeCell ref="G153:G167"/>
    <mergeCell ref="H153:H167"/>
    <mergeCell ref="I153:I167"/>
    <mergeCell ref="J153:J167"/>
    <mergeCell ref="G318:G325"/>
    <mergeCell ref="J309:J317"/>
    <mergeCell ref="G291:G295"/>
    <mergeCell ref="G271:G273"/>
    <mergeCell ref="H271:H273"/>
    <mergeCell ref="I271:I273"/>
    <mergeCell ref="J271:J273"/>
    <mergeCell ref="G282:G290"/>
    <mergeCell ref="H282:H290"/>
    <mergeCell ref="I282:I290"/>
    <mergeCell ref="J282:J290"/>
    <mergeCell ref="G274:G281"/>
    <mergeCell ref="J274:J281"/>
    <mergeCell ref="H247:H255"/>
    <mergeCell ref="I247:I255"/>
    <mergeCell ref="J247:J255"/>
    <mergeCell ref="H326:H334"/>
    <mergeCell ref="I326:I334"/>
    <mergeCell ref="J326:J334"/>
    <mergeCell ref="H292:H293"/>
    <mergeCell ref="I292:I293"/>
    <mergeCell ref="G309:G317"/>
    <mergeCell ref="H309:H317"/>
    <mergeCell ref="I309:I317"/>
    <mergeCell ref="H318:H319"/>
    <mergeCell ref="I318:I319"/>
    <mergeCell ref="J318:J319"/>
    <mergeCell ref="H320:H321"/>
    <mergeCell ref="I320:I321"/>
    <mergeCell ref="J320:J321"/>
    <mergeCell ref="H322:H323"/>
    <mergeCell ref="I322:I323"/>
    <mergeCell ref="J322:J323"/>
    <mergeCell ref="B599:C599"/>
    <mergeCell ref="B606:C606"/>
    <mergeCell ref="A2:J2"/>
    <mergeCell ref="A3:J3"/>
    <mergeCell ref="A4:J4"/>
    <mergeCell ref="G412:G432"/>
    <mergeCell ref="H412:H415"/>
    <mergeCell ref="I412:I415"/>
    <mergeCell ref="J412:J415"/>
    <mergeCell ref="G494:G544"/>
    <mergeCell ref="J494:J544"/>
    <mergeCell ref="J343:J345"/>
    <mergeCell ref="G352:G362"/>
    <mergeCell ref="G366:G388"/>
    <mergeCell ref="G395:G396"/>
    <mergeCell ref="G397:G399"/>
    <mergeCell ref="H395:H396"/>
    <mergeCell ref="I395:I396"/>
    <mergeCell ref="J395:J396"/>
    <mergeCell ref="H397:H399"/>
    <mergeCell ref="G297:G308"/>
    <mergeCell ref="J291:J295"/>
    <mergeCell ref="G335:G339"/>
    <mergeCell ref="G326:G334"/>
  </mergeCells>
  <pageMargins left="0.19685039370078741" right="0.19685039370078741" top="0.19685039370078741" bottom="0.4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workbookViewId="0">
      <selection activeCell="B17" sqref="B17"/>
    </sheetView>
  </sheetViews>
  <sheetFormatPr defaultRowHeight="15"/>
  <cols>
    <col min="1" max="1" width="5.140625" customWidth="1"/>
    <col min="2" max="2" width="39.85546875" customWidth="1"/>
    <col min="3" max="3" width="8.85546875" customWidth="1"/>
    <col min="4" max="4" width="8.5703125" customWidth="1"/>
    <col min="5" max="5" width="9.140625" customWidth="1"/>
    <col min="6" max="6" width="8.140625" customWidth="1"/>
    <col min="7" max="7" width="8" customWidth="1"/>
    <col min="8" max="8" width="13.42578125" customWidth="1"/>
  </cols>
  <sheetData>
    <row r="1" spans="1:8" ht="18.75">
      <c r="H1" s="75" t="s">
        <v>213</v>
      </c>
    </row>
    <row r="2" spans="1:8" ht="18.75">
      <c r="A2" s="75" t="s">
        <v>214</v>
      </c>
    </row>
    <row r="3" spans="1:8" ht="19.5">
      <c r="A3" s="184" t="s">
        <v>215</v>
      </c>
      <c r="B3" s="184"/>
      <c r="C3" s="184"/>
      <c r="D3" s="184"/>
      <c r="E3" s="184"/>
      <c r="F3" s="184"/>
      <c r="G3" s="184"/>
      <c r="H3" s="184"/>
    </row>
    <row r="4" spans="1:8" ht="18.75">
      <c r="A4" s="185" t="s">
        <v>216</v>
      </c>
      <c r="B4" s="185"/>
      <c r="C4" s="185"/>
      <c r="D4" s="185"/>
      <c r="E4" s="185"/>
      <c r="F4" s="185"/>
      <c r="G4" s="185"/>
      <c r="H4" s="185"/>
    </row>
    <row r="5" spans="1:8" ht="18.75">
      <c r="A5" s="186" t="s">
        <v>217</v>
      </c>
      <c r="B5" s="186"/>
      <c r="C5" s="186"/>
      <c r="D5" s="186"/>
      <c r="E5" s="186"/>
      <c r="F5" s="186"/>
      <c r="G5" s="186"/>
      <c r="H5" s="186"/>
    </row>
    <row r="6" spans="1:8" ht="18.75">
      <c r="A6" s="186" t="s">
        <v>295</v>
      </c>
      <c r="B6" s="186"/>
      <c r="C6" s="186"/>
      <c r="D6" s="186"/>
      <c r="E6" s="186"/>
      <c r="F6" s="186"/>
      <c r="G6" s="186"/>
      <c r="H6" s="186"/>
    </row>
    <row r="7" spans="1:8" ht="15.75">
      <c r="A7" s="76"/>
    </row>
    <row r="8" spans="1:8" s="77" customFormat="1" ht="15.75">
      <c r="A8" s="187" t="s">
        <v>218</v>
      </c>
      <c r="B8" s="187" t="s">
        <v>219</v>
      </c>
      <c r="C8" s="187" t="s">
        <v>220</v>
      </c>
      <c r="D8" s="187" t="s">
        <v>221</v>
      </c>
      <c r="E8" s="187" t="s">
        <v>222</v>
      </c>
      <c r="F8" s="187" t="s">
        <v>223</v>
      </c>
      <c r="G8" s="187"/>
      <c r="H8" s="187" t="s">
        <v>224</v>
      </c>
    </row>
    <row r="9" spans="1:8" ht="15.75">
      <c r="A9" s="187"/>
      <c r="B9" s="187"/>
      <c r="C9" s="187"/>
      <c r="D9" s="187"/>
      <c r="E9" s="187"/>
      <c r="F9" s="78" t="s">
        <v>225</v>
      </c>
      <c r="G9" s="78" t="s">
        <v>226</v>
      </c>
      <c r="H9" s="187"/>
    </row>
    <row r="10" spans="1:8" ht="15.75">
      <c r="A10" s="78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</row>
    <row r="11" spans="1:8" ht="15.75">
      <c r="A11" s="189" t="s">
        <v>227</v>
      </c>
      <c r="B11" s="189"/>
      <c r="C11" s="189"/>
      <c r="D11" s="189"/>
      <c r="E11" s="189"/>
      <c r="F11" s="189"/>
      <c r="G11" s="189"/>
      <c r="H11" s="189"/>
    </row>
    <row r="12" spans="1:8" ht="31.5">
      <c r="A12" s="78">
        <v>1</v>
      </c>
      <c r="B12" s="79" t="s">
        <v>228</v>
      </c>
      <c r="C12" s="80" t="s">
        <v>226</v>
      </c>
      <c r="D12" s="80">
        <v>73</v>
      </c>
      <c r="E12" s="81">
        <v>94</v>
      </c>
      <c r="F12" s="81">
        <v>21</v>
      </c>
      <c r="G12" s="81" t="s">
        <v>229</v>
      </c>
      <c r="H12" s="81" t="s">
        <v>230</v>
      </c>
    </row>
    <row r="13" spans="1:8" ht="63">
      <c r="A13" s="80">
        <v>2</v>
      </c>
      <c r="B13" s="82" t="s">
        <v>231</v>
      </c>
      <c r="C13" s="80" t="s">
        <v>226</v>
      </c>
      <c r="D13" s="81">
        <v>1.3</v>
      </c>
      <c r="E13" s="81">
        <v>1.3</v>
      </c>
      <c r="F13" s="81">
        <v>0</v>
      </c>
      <c r="G13" s="81" t="s">
        <v>229</v>
      </c>
      <c r="H13" s="81"/>
    </row>
    <row r="14" spans="1:8" ht="47.25">
      <c r="A14" s="80">
        <v>3</v>
      </c>
      <c r="B14" s="82" t="s">
        <v>232</v>
      </c>
      <c r="C14" s="80" t="s">
        <v>226</v>
      </c>
      <c r="D14" s="80">
        <v>65</v>
      </c>
      <c r="E14" s="81">
        <v>65</v>
      </c>
      <c r="F14" s="81">
        <v>0</v>
      </c>
      <c r="G14" s="81" t="s">
        <v>229</v>
      </c>
      <c r="H14" s="81"/>
    </row>
    <row r="15" spans="1:8" ht="47.25">
      <c r="A15" s="80">
        <v>4</v>
      </c>
      <c r="B15" s="83" t="s">
        <v>233</v>
      </c>
      <c r="C15" s="80" t="s">
        <v>226</v>
      </c>
      <c r="D15" s="80">
        <v>100</v>
      </c>
      <c r="E15" s="81">
        <v>100</v>
      </c>
      <c r="F15" s="81">
        <v>0</v>
      </c>
      <c r="G15" s="81" t="s">
        <v>229</v>
      </c>
      <c r="H15" s="81"/>
    </row>
    <row r="16" spans="1:8" ht="65.25" customHeight="1">
      <c r="A16" s="80">
        <v>5</v>
      </c>
      <c r="B16" s="82" t="s">
        <v>234</v>
      </c>
      <c r="C16" s="80" t="s">
        <v>226</v>
      </c>
      <c r="D16" s="81">
        <v>65</v>
      </c>
      <c r="E16" s="81">
        <v>65</v>
      </c>
      <c r="F16" s="81">
        <v>0</v>
      </c>
      <c r="G16" s="81" t="s">
        <v>229</v>
      </c>
      <c r="H16" s="81"/>
    </row>
    <row r="17" spans="1:8" ht="126">
      <c r="A17" s="80">
        <v>6</v>
      </c>
      <c r="B17" s="82" t="s">
        <v>235</v>
      </c>
      <c r="C17" s="80" t="s">
        <v>226</v>
      </c>
      <c r="D17" s="81">
        <v>60</v>
      </c>
      <c r="E17" s="81">
        <v>60</v>
      </c>
      <c r="F17" s="81">
        <v>0</v>
      </c>
      <c r="G17" s="81" t="s">
        <v>229</v>
      </c>
      <c r="H17" s="81"/>
    </row>
    <row r="18" spans="1:8" ht="31.5">
      <c r="A18" s="80">
        <v>7</v>
      </c>
      <c r="B18" s="82" t="s">
        <v>236</v>
      </c>
      <c r="C18" s="80" t="s">
        <v>237</v>
      </c>
      <c r="D18" s="81">
        <v>4</v>
      </c>
      <c r="E18" s="81">
        <v>9</v>
      </c>
      <c r="F18" s="81">
        <v>5</v>
      </c>
      <c r="G18" s="81">
        <v>140</v>
      </c>
      <c r="H18" s="90" t="s">
        <v>283</v>
      </c>
    </row>
    <row r="19" spans="1:8" ht="33" customHeight="1">
      <c r="A19" s="78">
        <v>8</v>
      </c>
      <c r="B19" s="84" t="s">
        <v>238</v>
      </c>
      <c r="C19" s="81" t="s">
        <v>226</v>
      </c>
      <c r="D19" s="81">
        <v>60</v>
      </c>
      <c r="E19" s="81">
        <v>60</v>
      </c>
      <c r="F19" s="81">
        <v>0</v>
      </c>
      <c r="G19" s="81" t="s">
        <v>229</v>
      </c>
      <c r="H19" s="81"/>
    </row>
    <row r="20" spans="1:8" ht="15.75">
      <c r="A20" s="190" t="s">
        <v>239</v>
      </c>
      <c r="B20" s="190"/>
      <c r="C20" s="190"/>
      <c r="D20" s="190"/>
      <c r="E20" s="190"/>
      <c r="F20" s="190"/>
      <c r="G20" s="190"/>
      <c r="H20" s="190"/>
    </row>
    <row r="21" spans="1:8" ht="31.5">
      <c r="A21" s="80">
        <v>1</v>
      </c>
      <c r="B21" s="79" t="s">
        <v>228</v>
      </c>
      <c r="C21" s="80" t="s">
        <v>226</v>
      </c>
      <c r="D21" s="80">
        <v>73</v>
      </c>
      <c r="E21" s="85">
        <v>94</v>
      </c>
      <c r="F21" s="85">
        <v>21</v>
      </c>
      <c r="G21" s="85" t="s">
        <v>229</v>
      </c>
      <c r="H21" s="112" t="s">
        <v>230</v>
      </c>
    </row>
    <row r="22" spans="1:8" ht="47.25">
      <c r="A22" s="80">
        <v>2</v>
      </c>
      <c r="B22" s="79" t="s">
        <v>240</v>
      </c>
      <c r="C22" s="80" t="s">
        <v>226</v>
      </c>
      <c r="D22" s="80">
        <v>46</v>
      </c>
      <c r="E22" s="85">
        <v>50</v>
      </c>
      <c r="F22" s="85">
        <v>4</v>
      </c>
      <c r="G22" s="85" t="s">
        <v>229</v>
      </c>
      <c r="H22" s="85"/>
    </row>
    <row r="23" spans="1:8" ht="63">
      <c r="A23" s="80">
        <v>3</v>
      </c>
      <c r="B23" s="79" t="s">
        <v>241</v>
      </c>
      <c r="C23" s="80" t="s">
        <v>226</v>
      </c>
      <c r="D23" s="80">
        <v>96</v>
      </c>
      <c r="E23" s="85">
        <v>97</v>
      </c>
      <c r="F23" s="85">
        <v>1</v>
      </c>
      <c r="G23" s="85" t="s">
        <v>229</v>
      </c>
      <c r="H23" s="81" t="s">
        <v>242</v>
      </c>
    </row>
    <row r="24" spans="1:8" ht="47.25">
      <c r="A24" s="80">
        <v>4</v>
      </c>
      <c r="B24" s="79" t="s">
        <v>243</v>
      </c>
      <c r="C24" s="80" t="s">
        <v>226</v>
      </c>
      <c r="D24" s="80">
        <v>96</v>
      </c>
      <c r="E24" s="85">
        <v>73</v>
      </c>
      <c r="F24" s="85">
        <f>E24-D24</f>
        <v>-23</v>
      </c>
      <c r="G24" s="85" t="s">
        <v>229</v>
      </c>
      <c r="H24" s="81" t="s">
        <v>27</v>
      </c>
    </row>
    <row r="25" spans="1:8" ht="47.25">
      <c r="A25" s="80">
        <v>5</v>
      </c>
      <c r="B25" s="79" t="s">
        <v>244</v>
      </c>
      <c r="C25" s="80" t="s">
        <v>226</v>
      </c>
      <c r="D25" s="80">
        <v>100</v>
      </c>
      <c r="E25" s="85">
        <v>100</v>
      </c>
      <c r="F25" s="85">
        <v>0</v>
      </c>
      <c r="G25" s="85">
        <v>0</v>
      </c>
      <c r="H25" s="85"/>
    </row>
    <row r="26" spans="1:8" ht="15.75">
      <c r="A26" s="190" t="s">
        <v>245</v>
      </c>
      <c r="B26" s="190"/>
      <c r="C26" s="190"/>
      <c r="D26" s="190"/>
      <c r="E26" s="190"/>
      <c r="F26" s="190"/>
      <c r="G26" s="190"/>
      <c r="H26" s="190"/>
    </row>
    <row r="27" spans="1:8" ht="63">
      <c r="A27" s="80">
        <v>1</v>
      </c>
      <c r="B27" s="82" t="s">
        <v>231</v>
      </c>
      <c r="C27" s="80" t="s">
        <v>226</v>
      </c>
      <c r="D27" s="81">
        <v>1.3</v>
      </c>
      <c r="E27" s="85">
        <v>1.3</v>
      </c>
      <c r="F27" s="85">
        <v>0</v>
      </c>
      <c r="G27" s="85" t="s">
        <v>229</v>
      </c>
      <c r="H27" s="85"/>
    </row>
    <row r="28" spans="1:8" ht="47.25">
      <c r="A28" s="80">
        <v>2</v>
      </c>
      <c r="B28" s="82" t="s">
        <v>246</v>
      </c>
      <c r="C28" s="80" t="s">
        <v>226</v>
      </c>
      <c r="D28" s="81">
        <v>52.5</v>
      </c>
      <c r="E28" s="86">
        <v>10</v>
      </c>
      <c r="F28" s="85">
        <v>-42.5</v>
      </c>
      <c r="G28" s="85" t="s">
        <v>229</v>
      </c>
      <c r="H28" s="81" t="s">
        <v>247</v>
      </c>
    </row>
    <row r="29" spans="1:8" ht="47.25">
      <c r="A29" s="80">
        <v>3</v>
      </c>
      <c r="B29" s="82" t="s">
        <v>232</v>
      </c>
      <c r="C29" s="80" t="s">
        <v>226</v>
      </c>
      <c r="D29" s="80">
        <v>65</v>
      </c>
      <c r="E29" s="85">
        <v>65</v>
      </c>
      <c r="F29" s="85">
        <v>0</v>
      </c>
      <c r="G29" s="85" t="s">
        <v>229</v>
      </c>
      <c r="H29" s="85"/>
    </row>
    <row r="30" spans="1:8" ht="48.75" customHeight="1">
      <c r="A30" s="80">
        <v>4</v>
      </c>
      <c r="B30" s="82" t="s">
        <v>248</v>
      </c>
      <c r="C30" s="80" t="s">
        <v>226</v>
      </c>
      <c r="D30" s="80">
        <v>70</v>
      </c>
      <c r="E30" s="85">
        <v>70</v>
      </c>
      <c r="F30" s="85">
        <v>0</v>
      </c>
      <c r="G30" s="85" t="s">
        <v>229</v>
      </c>
      <c r="H30" s="85"/>
    </row>
    <row r="31" spans="1:8" ht="63">
      <c r="A31" s="80">
        <v>5</v>
      </c>
      <c r="B31" s="82" t="s">
        <v>249</v>
      </c>
      <c r="C31" s="80" t="s">
        <v>226</v>
      </c>
      <c r="D31" s="80">
        <v>82</v>
      </c>
      <c r="E31" s="86">
        <v>97</v>
      </c>
      <c r="F31" s="85">
        <v>15</v>
      </c>
      <c r="G31" s="85" t="s">
        <v>229</v>
      </c>
      <c r="H31" s="81" t="s">
        <v>250</v>
      </c>
    </row>
    <row r="32" spans="1:8" ht="66.75" customHeight="1">
      <c r="A32" s="80">
        <v>6</v>
      </c>
      <c r="B32" s="87" t="s">
        <v>251</v>
      </c>
      <c r="C32" s="81" t="s">
        <v>226</v>
      </c>
      <c r="D32" s="81">
        <v>100</v>
      </c>
      <c r="E32" s="85">
        <v>100</v>
      </c>
      <c r="F32" s="85">
        <v>0</v>
      </c>
      <c r="G32" s="85" t="s">
        <v>229</v>
      </c>
      <c r="H32" s="85"/>
    </row>
    <row r="33" spans="1:8" ht="31.5">
      <c r="A33" s="80">
        <v>7</v>
      </c>
      <c r="B33" s="83" t="s">
        <v>252</v>
      </c>
      <c r="C33" s="80" t="s">
        <v>226</v>
      </c>
      <c r="D33" s="80">
        <v>100</v>
      </c>
      <c r="E33" s="85">
        <v>100</v>
      </c>
      <c r="F33" s="85">
        <v>0</v>
      </c>
      <c r="G33" s="85" t="s">
        <v>229</v>
      </c>
      <c r="H33" s="85"/>
    </row>
    <row r="34" spans="1:8" ht="47.25">
      <c r="A34" s="80">
        <v>8</v>
      </c>
      <c r="B34" s="83" t="s">
        <v>253</v>
      </c>
      <c r="C34" s="80" t="s">
        <v>226</v>
      </c>
      <c r="D34" s="80">
        <v>25</v>
      </c>
      <c r="E34" s="85">
        <v>25</v>
      </c>
      <c r="F34" s="85">
        <v>0</v>
      </c>
      <c r="G34" s="85" t="s">
        <v>229</v>
      </c>
      <c r="H34" s="85"/>
    </row>
    <row r="35" spans="1:8" ht="47.25">
      <c r="A35" s="80">
        <v>9</v>
      </c>
      <c r="B35" s="83" t="s">
        <v>233</v>
      </c>
      <c r="C35" s="80" t="s">
        <v>226</v>
      </c>
      <c r="D35" s="80">
        <v>100</v>
      </c>
      <c r="E35" s="85">
        <v>100</v>
      </c>
      <c r="F35" s="85">
        <v>0</v>
      </c>
      <c r="G35" s="85" t="s">
        <v>229</v>
      </c>
      <c r="H35" s="85"/>
    </row>
    <row r="36" spans="1:8" ht="47.25">
      <c r="A36" s="80">
        <v>10</v>
      </c>
      <c r="B36" s="83" t="s">
        <v>254</v>
      </c>
      <c r="C36" s="80" t="s">
        <v>226</v>
      </c>
      <c r="D36" s="80">
        <v>50</v>
      </c>
      <c r="E36" s="85">
        <v>50</v>
      </c>
      <c r="F36" s="85">
        <v>0</v>
      </c>
      <c r="G36" s="85" t="s">
        <v>229</v>
      </c>
      <c r="H36" s="85"/>
    </row>
    <row r="37" spans="1:8" ht="15.75">
      <c r="A37" s="191" t="s">
        <v>255</v>
      </c>
      <c r="B37" s="191"/>
      <c r="C37" s="191"/>
      <c r="D37" s="191"/>
      <c r="E37" s="191"/>
      <c r="F37" s="191"/>
      <c r="G37" s="191"/>
      <c r="H37" s="191"/>
    </row>
    <row r="38" spans="1:8" ht="47.25">
      <c r="A38" s="88" t="s">
        <v>256</v>
      </c>
      <c r="B38" s="89" t="s">
        <v>232</v>
      </c>
      <c r="C38" s="80" t="s">
        <v>226</v>
      </c>
      <c r="D38" s="80">
        <v>65</v>
      </c>
      <c r="E38" s="80">
        <v>65</v>
      </c>
      <c r="F38" s="80">
        <v>0</v>
      </c>
      <c r="G38" s="80" t="s">
        <v>229</v>
      </c>
      <c r="H38" s="80"/>
    </row>
    <row r="39" spans="1:8" ht="50.25" customHeight="1">
      <c r="A39" s="88" t="s">
        <v>257</v>
      </c>
      <c r="B39" s="89" t="s">
        <v>258</v>
      </c>
      <c r="C39" s="80" t="s">
        <v>226</v>
      </c>
      <c r="D39" s="80">
        <v>70</v>
      </c>
      <c r="E39" s="80">
        <v>70</v>
      </c>
      <c r="F39" s="80">
        <v>0</v>
      </c>
      <c r="G39" s="80" t="s">
        <v>229</v>
      </c>
      <c r="H39" s="80"/>
    </row>
    <row r="40" spans="1:8" ht="63">
      <c r="A40" s="88" t="s">
        <v>259</v>
      </c>
      <c r="B40" s="89" t="s">
        <v>249</v>
      </c>
      <c r="C40" s="80" t="s">
        <v>226</v>
      </c>
      <c r="D40" s="80">
        <v>82</v>
      </c>
      <c r="E40" s="80">
        <v>97</v>
      </c>
      <c r="F40" s="80">
        <v>15</v>
      </c>
      <c r="G40" s="80" t="s">
        <v>229</v>
      </c>
      <c r="H40" s="81" t="s">
        <v>250</v>
      </c>
    </row>
    <row r="41" spans="1:8" ht="15.75">
      <c r="A41" s="192" t="s">
        <v>260</v>
      </c>
      <c r="B41" s="192"/>
      <c r="C41" s="192"/>
      <c r="D41" s="192"/>
      <c r="E41" s="192"/>
      <c r="F41" s="192"/>
      <c r="G41" s="192"/>
      <c r="H41" s="192"/>
    </row>
    <row r="42" spans="1:8" ht="63">
      <c r="A42" s="88" t="s">
        <v>256</v>
      </c>
      <c r="B42" s="82" t="s">
        <v>231</v>
      </c>
      <c r="C42" s="80" t="s">
        <v>226</v>
      </c>
      <c r="D42" s="81">
        <v>1.3</v>
      </c>
      <c r="E42" s="81">
        <v>0</v>
      </c>
      <c r="F42" s="81">
        <v>-1.3</v>
      </c>
      <c r="G42" s="81" t="s">
        <v>229</v>
      </c>
      <c r="H42" s="81" t="s">
        <v>261</v>
      </c>
    </row>
    <row r="43" spans="1:8" ht="47.25">
      <c r="A43" s="88" t="s">
        <v>257</v>
      </c>
      <c r="B43" s="82" t="s">
        <v>246</v>
      </c>
      <c r="C43" s="80" t="s">
        <v>226</v>
      </c>
      <c r="D43" s="81">
        <v>52.5</v>
      </c>
      <c r="E43" s="81">
        <v>0</v>
      </c>
      <c r="F43" s="81">
        <v>-52.5</v>
      </c>
      <c r="G43" s="81" t="s">
        <v>229</v>
      </c>
      <c r="H43" s="81" t="s">
        <v>261</v>
      </c>
    </row>
    <row r="44" spans="1:8" ht="15.75">
      <c r="A44" s="193" t="s">
        <v>262</v>
      </c>
      <c r="B44" s="193"/>
      <c r="C44" s="193"/>
      <c r="D44" s="193"/>
      <c r="E44" s="193"/>
      <c r="F44" s="193"/>
      <c r="G44" s="193"/>
      <c r="H44" s="193"/>
    </row>
    <row r="45" spans="1:8" ht="49.5" customHeight="1">
      <c r="A45" s="90">
        <v>1</v>
      </c>
      <c r="B45" s="91" t="s">
        <v>263</v>
      </c>
      <c r="C45" s="92" t="s">
        <v>226</v>
      </c>
      <c r="D45" s="92">
        <v>71</v>
      </c>
      <c r="E45" s="74">
        <v>71</v>
      </c>
      <c r="F45" s="92">
        <v>0</v>
      </c>
      <c r="G45" s="92" t="s">
        <v>229</v>
      </c>
      <c r="H45" s="92"/>
    </row>
    <row r="46" spans="1:8" ht="78.75">
      <c r="A46" s="90">
        <v>2</v>
      </c>
      <c r="B46" s="93" t="s">
        <v>264</v>
      </c>
      <c r="C46" s="92" t="s">
        <v>226</v>
      </c>
      <c r="D46" s="92">
        <v>65</v>
      </c>
      <c r="E46" s="74">
        <v>65</v>
      </c>
      <c r="F46" s="92">
        <v>0</v>
      </c>
      <c r="G46" s="92" t="s">
        <v>229</v>
      </c>
      <c r="H46" s="92"/>
    </row>
    <row r="47" spans="1:8" ht="63">
      <c r="A47" s="90">
        <v>3</v>
      </c>
      <c r="B47" s="91" t="s">
        <v>265</v>
      </c>
      <c r="C47" s="92" t="s">
        <v>226</v>
      </c>
      <c r="D47" s="92">
        <v>97.4</v>
      </c>
      <c r="E47" s="94">
        <v>97.4</v>
      </c>
      <c r="F47" s="92">
        <v>0</v>
      </c>
      <c r="G47" s="92" t="s">
        <v>229</v>
      </c>
      <c r="H47" s="92"/>
    </row>
    <row r="48" spans="1:8" ht="110.25">
      <c r="A48" s="95">
        <v>4</v>
      </c>
      <c r="B48" s="93" t="s">
        <v>266</v>
      </c>
      <c r="C48" s="96" t="s">
        <v>226</v>
      </c>
      <c r="D48" s="96">
        <v>80</v>
      </c>
      <c r="E48" s="8">
        <v>80</v>
      </c>
      <c r="F48" s="96">
        <v>0</v>
      </c>
      <c r="G48" s="96" t="s">
        <v>229</v>
      </c>
      <c r="H48" s="92"/>
    </row>
    <row r="49" spans="1:9" ht="47.25">
      <c r="A49" s="95">
        <v>5</v>
      </c>
      <c r="B49" s="93" t="s">
        <v>267</v>
      </c>
      <c r="C49" s="96" t="s">
        <v>226</v>
      </c>
      <c r="D49" s="96">
        <v>50</v>
      </c>
      <c r="E49" s="8">
        <v>50</v>
      </c>
      <c r="F49" s="96">
        <v>0</v>
      </c>
      <c r="G49" s="96" t="s">
        <v>229</v>
      </c>
      <c r="H49" s="92"/>
    </row>
    <row r="50" spans="1:9" ht="51.75" customHeight="1">
      <c r="A50" s="95">
        <v>6</v>
      </c>
      <c r="B50" s="93" t="s">
        <v>269</v>
      </c>
      <c r="C50" s="96" t="s">
        <v>270</v>
      </c>
      <c r="D50" s="96">
        <v>2500</v>
      </c>
      <c r="E50" s="8">
        <v>2500</v>
      </c>
      <c r="F50" s="96">
        <v>0</v>
      </c>
      <c r="G50" s="96">
        <v>0</v>
      </c>
      <c r="H50" s="90"/>
    </row>
    <row r="51" spans="1:9" ht="15.75">
      <c r="A51" s="194" t="s">
        <v>271</v>
      </c>
      <c r="B51" s="194"/>
      <c r="C51" s="194"/>
      <c r="D51" s="194"/>
      <c r="E51" s="194"/>
      <c r="F51" s="194"/>
      <c r="G51" s="194"/>
      <c r="H51" s="194"/>
    </row>
    <row r="52" spans="1:9" ht="63">
      <c r="A52" s="95">
        <v>1</v>
      </c>
      <c r="B52" s="93" t="s">
        <v>272</v>
      </c>
      <c r="C52" s="96" t="s">
        <v>226</v>
      </c>
      <c r="D52" s="96">
        <v>10</v>
      </c>
      <c r="E52" s="96">
        <v>10</v>
      </c>
      <c r="F52" s="96">
        <v>0</v>
      </c>
      <c r="G52" s="96" t="s">
        <v>229</v>
      </c>
      <c r="H52" s="96"/>
    </row>
    <row r="53" spans="1:9" ht="125.25" customHeight="1">
      <c r="A53" s="95">
        <v>2</v>
      </c>
      <c r="B53" s="97" t="s">
        <v>273</v>
      </c>
      <c r="C53" s="96" t="s">
        <v>226</v>
      </c>
      <c r="D53" s="96">
        <v>70</v>
      </c>
      <c r="E53" s="96">
        <v>70</v>
      </c>
      <c r="F53" s="96">
        <v>0</v>
      </c>
      <c r="G53" s="96" t="s">
        <v>229</v>
      </c>
      <c r="H53" s="92"/>
    </row>
    <row r="54" spans="1:9" ht="78.75">
      <c r="A54" s="95">
        <v>3</v>
      </c>
      <c r="B54" s="93" t="s">
        <v>274</v>
      </c>
      <c r="C54" s="96" t="s">
        <v>226</v>
      </c>
      <c r="D54" s="96">
        <v>100</v>
      </c>
      <c r="E54" s="96">
        <v>100</v>
      </c>
      <c r="F54" s="96">
        <v>0</v>
      </c>
      <c r="G54" s="96" t="s">
        <v>229</v>
      </c>
      <c r="H54" s="96"/>
    </row>
    <row r="55" spans="1:9" ht="126">
      <c r="A55" s="95">
        <v>4</v>
      </c>
      <c r="B55" s="93" t="s">
        <v>275</v>
      </c>
      <c r="C55" s="96" t="s">
        <v>226</v>
      </c>
      <c r="D55" s="96">
        <v>100</v>
      </c>
      <c r="E55" s="96">
        <v>100</v>
      </c>
      <c r="F55" s="96">
        <v>0</v>
      </c>
      <c r="G55" s="96" t="s">
        <v>229</v>
      </c>
      <c r="H55" s="96"/>
    </row>
    <row r="56" spans="1:9" ht="65.25" customHeight="1">
      <c r="A56" s="95">
        <v>5</v>
      </c>
      <c r="B56" s="93" t="s">
        <v>276</v>
      </c>
      <c r="C56" s="96" t="s">
        <v>226</v>
      </c>
      <c r="D56" s="96">
        <v>50</v>
      </c>
      <c r="E56" s="96">
        <v>75</v>
      </c>
      <c r="F56" s="96">
        <v>25</v>
      </c>
      <c r="G56" s="96" t="s">
        <v>229</v>
      </c>
      <c r="H56" s="92" t="s">
        <v>268</v>
      </c>
    </row>
    <row r="57" spans="1:9" ht="63.75" customHeight="1">
      <c r="A57" s="95">
        <v>6</v>
      </c>
      <c r="B57" s="93" t="s">
        <v>277</v>
      </c>
      <c r="C57" s="96" t="s">
        <v>270</v>
      </c>
      <c r="D57" s="96">
        <v>180</v>
      </c>
      <c r="E57" s="96">
        <v>180</v>
      </c>
      <c r="F57" s="96">
        <v>0</v>
      </c>
      <c r="G57" s="96">
        <v>0</v>
      </c>
      <c r="H57" s="98"/>
    </row>
    <row r="58" spans="1:9" ht="15.75">
      <c r="A58" s="194" t="s">
        <v>278</v>
      </c>
      <c r="B58" s="194"/>
      <c r="C58" s="194"/>
      <c r="D58" s="194"/>
      <c r="E58" s="194"/>
      <c r="F58" s="194"/>
      <c r="G58" s="194"/>
      <c r="H58" s="194"/>
    </row>
    <row r="59" spans="1:9" ht="95.25" customHeight="1">
      <c r="A59" s="99">
        <v>1</v>
      </c>
      <c r="B59" s="100" t="s">
        <v>279</v>
      </c>
      <c r="C59" s="96" t="s">
        <v>226</v>
      </c>
      <c r="D59" s="96">
        <v>8</v>
      </c>
      <c r="E59" s="96">
        <v>6</v>
      </c>
      <c r="F59" s="95">
        <v>-2</v>
      </c>
      <c r="G59" s="95" t="s">
        <v>229</v>
      </c>
      <c r="H59" s="90" t="s">
        <v>15</v>
      </c>
      <c r="I59" s="77"/>
    </row>
    <row r="60" spans="1:9" ht="15.75">
      <c r="A60" s="194" t="s">
        <v>280</v>
      </c>
      <c r="B60" s="194"/>
      <c r="C60" s="194"/>
      <c r="D60" s="194"/>
      <c r="E60" s="194"/>
      <c r="F60" s="194"/>
      <c r="G60" s="194"/>
      <c r="H60" s="194"/>
    </row>
    <row r="61" spans="1:9" ht="31.5">
      <c r="A61" s="95">
        <v>1</v>
      </c>
      <c r="B61" s="101" t="s">
        <v>281</v>
      </c>
      <c r="C61" s="95" t="s">
        <v>282</v>
      </c>
      <c r="D61" s="95">
        <v>4</v>
      </c>
      <c r="E61" s="95">
        <v>9</v>
      </c>
      <c r="F61" s="95">
        <v>5</v>
      </c>
      <c r="G61" s="95">
        <v>140</v>
      </c>
      <c r="H61" s="90" t="s">
        <v>283</v>
      </c>
    </row>
    <row r="62" spans="1:9" ht="31.5">
      <c r="A62" s="95">
        <v>2</v>
      </c>
      <c r="B62" s="101" t="s">
        <v>284</v>
      </c>
      <c r="C62" s="95" t="s">
        <v>226</v>
      </c>
      <c r="D62" s="95">
        <v>50</v>
      </c>
      <c r="E62" s="95">
        <v>50</v>
      </c>
      <c r="F62" s="95">
        <v>0</v>
      </c>
      <c r="G62" s="95" t="s">
        <v>229</v>
      </c>
      <c r="H62" s="95"/>
    </row>
    <row r="63" spans="1:9" ht="15.75">
      <c r="A63" s="195" t="s">
        <v>285</v>
      </c>
      <c r="B63" s="195"/>
      <c r="C63" s="195"/>
      <c r="D63" s="195"/>
      <c r="E63" s="195"/>
      <c r="F63" s="195"/>
      <c r="G63" s="195"/>
      <c r="H63" s="195"/>
    </row>
    <row r="64" spans="1:9" ht="47.25">
      <c r="A64" s="102">
        <v>1</v>
      </c>
      <c r="B64" s="103" t="s">
        <v>286</v>
      </c>
      <c r="C64" s="102" t="s">
        <v>226</v>
      </c>
      <c r="D64" s="85">
        <v>40</v>
      </c>
      <c r="E64" s="85">
        <v>40</v>
      </c>
      <c r="F64" s="85">
        <v>0</v>
      </c>
      <c r="G64" s="85" t="s">
        <v>229</v>
      </c>
      <c r="H64" s="85"/>
    </row>
    <row r="65" spans="1:8" ht="31.5">
      <c r="A65" s="102">
        <v>2</v>
      </c>
      <c r="B65" s="103" t="s">
        <v>238</v>
      </c>
      <c r="C65" s="102" t="s">
        <v>226</v>
      </c>
      <c r="D65" s="85">
        <v>60</v>
      </c>
      <c r="E65" s="85">
        <v>60</v>
      </c>
      <c r="F65" s="85">
        <v>0</v>
      </c>
      <c r="G65" s="85" t="s">
        <v>229</v>
      </c>
      <c r="H65" s="85"/>
    </row>
    <row r="66" spans="1:8" ht="47.25">
      <c r="A66" s="102">
        <v>3</v>
      </c>
      <c r="B66" s="103" t="s">
        <v>287</v>
      </c>
      <c r="C66" s="102" t="s">
        <v>226</v>
      </c>
      <c r="D66" s="85">
        <v>100</v>
      </c>
      <c r="E66" s="85">
        <v>100</v>
      </c>
      <c r="F66" s="85">
        <v>0</v>
      </c>
      <c r="G66" s="85" t="s">
        <v>229</v>
      </c>
      <c r="H66" s="85"/>
    </row>
    <row r="67" spans="1:8" ht="15.75">
      <c r="A67" s="188" t="s">
        <v>14</v>
      </c>
      <c r="B67" s="188"/>
      <c r="C67" s="188"/>
      <c r="D67" s="188"/>
      <c r="E67" s="188"/>
      <c r="F67" s="188"/>
      <c r="G67" s="188"/>
      <c r="H67" s="188"/>
    </row>
    <row r="68" spans="1:8" ht="63">
      <c r="A68" s="102">
        <v>1</v>
      </c>
      <c r="B68" s="79" t="s">
        <v>288</v>
      </c>
      <c r="C68" s="102" t="s">
        <v>226</v>
      </c>
      <c r="D68" s="102">
        <v>85</v>
      </c>
      <c r="E68" s="85">
        <v>85</v>
      </c>
      <c r="F68" s="85">
        <v>0</v>
      </c>
      <c r="G68" s="85" t="s">
        <v>229</v>
      </c>
      <c r="H68" s="85"/>
    </row>
    <row r="69" spans="1:8" ht="31.5">
      <c r="A69" s="102">
        <v>2</v>
      </c>
      <c r="B69" s="104" t="s">
        <v>289</v>
      </c>
      <c r="C69" s="102" t="s">
        <v>226</v>
      </c>
      <c r="D69" s="102">
        <v>100</v>
      </c>
      <c r="E69" s="85">
        <v>96.7</v>
      </c>
      <c r="F69" s="85">
        <f>E69-D69</f>
        <v>-3.2999999999999972</v>
      </c>
      <c r="G69" s="85" t="s">
        <v>229</v>
      </c>
      <c r="H69" s="81" t="s">
        <v>290</v>
      </c>
    </row>
    <row r="71" spans="1:8" ht="30">
      <c r="B71" s="105" t="s">
        <v>291</v>
      </c>
      <c r="C71" s="106"/>
      <c r="D71" s="107" t="s">
        <v>292</v>
      </c>
    </row>
    <row r="72" spans="1:8" ht="15.75">
      <c r="B72" s="108"/>
      <c r="C72" s="108"/>
      <c r="D72" s="107"/>
    </row>
    <row r="73" spans="1:8" ht="15.75">
      <c r="B73" s="108"/>
      <c r="C73" s="108"/>
      <c r="D73" s="107"/>
    </row>
    <row r="74" spans="1:8" ht="15.75">
      <c r="B74" s="108" t="s">
        <v>205</v>
      </c>
      <c r="C74" s="109"/>
      <c r="D74" s="107" t="s">
        <v>293</v>
      </c>
    </row>
    <row r="75" spans="1:8" ht="15.75">
      <c r="B75" s="108"/>
      <c r="C75" s="110"/>
      <c r="D75" s="107"/>
    </row>
    <row r="76" spans="1:8" ht="15.75">
      <c r="B76" s="111"/>
      <c r="C76" s="110"/>
      <c r="D76" s="107"/>
    </row>
    <row r="77" spans="1:8">
      <c r="B77" s="111" t="s">
        <v>294</v>
      </c>
    </row>
  </sheetData>
  <mergeCells count="22">
    <mergeCell ref="A67:H67"/>
    <mergeCell ref="H8:H9"/>
    <mergeCell ref="A11:H11"/>
    <mergeCell ref="A20:H20"/>
    <mergeCell ref="A26:H26"/>
    <mergeCell ref="A37:H37"/>
    <mergeCell ref="A41:H41"/>
    <mergeCell ref="A44:H44"/>
    <mergeCell ref="A51:H51"/>
    <mergeCell ref="A58:H58"/>
    <mergeCell ref="A60:H60"/>
    <mergeCell ref="A63:H63"/>
    <mergeCell ref="A3:H3"/>
    <mergeCell ref="A4:H4"/>
    <mergeCell ref="A5:H5"/>
    <mergeCell ref="A6:H6"/>
    <mergeCell ref="A8:A9"/>
    <mergeCell ref="B8:B9"/>
    <mergeCell ref="C8:C9"/>
    <mergeCell ref="D8:D9"/>
    <mergeCell ref="E8:E9"/>
    <mergeCell ref="F8:G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Q9" sqref="Q9"/>
    </sheetView>
  </sheetViews>
  <sheetFormatPr defaultRowHeight="15"/>
  <sheetData>
    <row r="1" spans="1:15" ht="18.75">
      <c r="A1" s="186" t="s">
        <v>296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5" ht="15.75">
      <c r="A2" s="197" t="s">
        <v>297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5" ht="15.75">
      <c r="A3" s="197" t="s">
        <v>298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5" ht="15.75">
      <c r="A4" s="76"/>
    </row>
    <row r="5" spans="1:15" ht="15.75">
      <c r="A5" s="76"/>
    </row>
    <row r="6" spans="1:15" ht="76.900000000000006" customHeight="1">
      <c r="A6" s="196" t="s">
        <v>299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15"/>
      <c r="N6" s="115"/>
      <c r="O6" s="115"/>
    </row>
    <row r="7" spans="1:15" ht="39" customHeight="1">
      <c r="A7" s="196" t="s">
        <v>300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15"/>
      <c r="N7" s="115"/>
      <c r="O7" s="115"/>
    </row>
    <row r="8" spans="1:15" ht="34.15" customHeight="1">
      <c r="A8" s="196" t="s">
        <v>301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15"/>
      <c r="N8" s="115"/>
      <c r="O8" s="115"/>
    </row>
    <row r="9" spans="1:15" ht="114" customHeight="1">
      <c r="A9" s="196" t="s">
        <v>302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15"/>
      <c r="N9" s="115"/>
      <c r="O9" s="115"/>
    </row>
    <row r="10" spans="1:15" ht="24.6" customHeight="1">
      <c r="A10" s="196" t="s">
        <v>303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15"/>
      <c r="N10" s="115"/>
      <c r="O10" s="115"/>
    </row>
    <row r="11" spans="1:15" ht="56.45" customHeight="1">
      <c r="A11" s="196" t="s">
        <v>304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15"/>
      <c r="N11" s="115"/>
      <c r="O11" s="115"/>
    </row>
    <row r="12" spans="1:15" ht="23.45" customHeight="1">
      <c r="A12" s="196" t="s">
        <v>305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15"/>
      <c r="N12" s="115"/>
      <c r="O12" s="115"/>
    </row>
    <row r="13" spans="1:15" ht="36.6" customHeight="1">
      <c r="A13" s="196" t="s">
        <v>306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15"/>
      <c r="N13" s="115"/>
      <c r="O13" s="115"/>
    </row>
    <row r="14" spans="1:15" ht="47.45" customHeight="1">
      <c r="A14" s="196" t="s">
        <v>307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15"/>
      <c r="N14" s="115"/>
      <c r="O14" s="115"/>
    </row>
    <row r="15" spans="1:15" ht="30.6" customHeight="1">
      <c r="A15" s="196" t="s">
        <v>308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15"/>
      <c r="N15" s="115"/>
      <c r="O15" s="115"/>
    </row>
    <row r="16" spans="1:15" ht="15.75">
      <c r="A16" s="107"/>
    </row>
    <row r="17" spans="1:2" ht="15.75">
      <c r="A17" s="107"/>
    </row>
    <row r="18" spans="1:2" ht="18.75">
      <c r="A18" s="113"/>
    </row>
    <row r="19" spans="1:2" ht="18.75">
      <c r="A19" s="114"/>
    </row>
    <row r="20" spans="1:2" ht="18.75">
      <c r="A20" s="114"/>
    </row>
    <row r="21" spans="1:2" ht="18.75">
      <c r="A21" s="114"/>
    </row>
    <row r="22" spans="1:2" ht="15.75">
      <c r="A22" s="107" t="s">
        <v>309</v>
      </c>
      <c r="B22" s="107" t="s">
        <v>310</v>
      </c>
    </row>
  </sheetData>
  <mergeCells count="13">
    <mergeCell ref="A1:L1"/>
    <mergeCell ref="A2:L2"/>
    <mergeCell ref="A3:L3"/>
    <mergeCell ref="A15:L15"/>
    <mergeCell ref="A6:L6"/>
    <mergeCell ref="A7:L7"/>
    <mergeCell ref="A8:L8"/>
    <mergeCell ref="A9:L9"/>
    <mergeCell ref="A10:L10"/>
    <mergeCell ref="A11:L11"/>
    <mergeCell ref="A12:L12"/>
    <mergeCell ref="A13:L13"/>
    <mergeCell ref="A14:L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ТАБ.2</vt:lpstr>
      <vt:lpstr>ТАБ.1</vt:lpstr>
      <vt:lpstr>поясн.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2018-05-28T01:07:14Z</dcterms:modified>
</cp:coreProperties>
</file>